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เนย\กลุ่มพัฒนาบุคลากร\IDP\2565\"/>
    </mc:Choice>
  </mc:AlternateContent>
  <xr:revisionPtr revIDLastSave="0" documentId="13_ncr:1_{6195323F-87F4-4D7C-ABDE-84DF3898EE65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เก็บข้อมูลHRD!$G$1:$G$220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เก็บข้อมูลHRD!$A$1:$M$93</definedName>
    <definedName name="_xlnm.Print_Area" localSheetId="1">สรุปผลHRD!$A$1:$N$24</definedName>
    <definedName name="_xlnm.Print_Titles" localSheetId="0">เก็บข้อมูลHRD!$6:$6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57" i="3" l="1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56" i="3"/>
  <c r="L2" i="2"/>
  <c r="I4" i="2"/>
  <c r="M4" i="2"/>
  <c r="F19" i="2" l="1" a="1"/>
  <c r="F19" i="2" s="1"/>
  <c r="D19" i="2" a="1"/>
  <c r="D19" i="2" s="1"/>
  <c r="D9" i="3" l="1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6" i="3"/>
  <c r="D7" i="3"/>
  <c r="D8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8" i="2" a="1"/>
  <c r="F8" i="2" s="1"/>
  <c r="D9" i="2" a="1"/>
  <c r="D9" i="2" s="1"/>
  <c r="D8" i="2" a="1"/>
  <c r="D8" i="2" s="1"/>
  <c r="J10" i="2" a="1"/>
  <c r="J10" i="2" s="1"/>
  <c r="F4" i="2"/>
  <c r="D4" i="2"/>
  <c r="D10" i="2" l="1" a="1"/>
  <c r="D10" i="2" s="1"/>
  <c r="F10" i="2" a="1"/>
  <c r="F10" i="2" s="1"/>
  <c r="F22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<sst xmlns="http://schemas.openxmlformats.org/spreadsheetml/2006/main" count="2069" uniqueCount="196">
  <si>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</si>
  <si>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</si>
  <si>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</si>
  <si>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</si>
  <si>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</si>
  <si>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</si>
  <si>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</si>
  <si>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</si>
  <si>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</si>
  <si>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</si>
  <si>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</si>
  <si>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</si>
  <si>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</si>
  <si>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</si>
  <si>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</si>
  <si>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</si>
  <si>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</si>
  <si>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</si>
  <si>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</si>
  <si>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</si>
  <si>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</si>
  <si>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</si>
  <si>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</si>
  <si>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</si>
  <si>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</si>
  <si>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</si>
  <si>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</si>
  <si>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</si>
  <si>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</si>
  <si>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</si>
  <si>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</si>
  <si>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</si>
  <si>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</si>
  <si>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</si>
  <si>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</si>
  <si>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</si>
  <si>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</si>
  <si>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</si>
  <si>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</si>
  <si>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</si>
  <si>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</si>
  <si>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</si>
  <si>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</si>
  <si>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</si>
  <si>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</si>
  <si>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</si>
  <si>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</si>
  <si>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</si>
  <si>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</si>
  <si>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</si>
  <si>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</si>
  <si>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</si>
  <si>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</si>
  <si>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</si>
  <si>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</si>
  <si>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</si>
  <si>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</si>
  <si>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</si>
  <si>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</si>
  <si>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</si>
  <si>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</si>
  <si>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</si>
  <si>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</si>
  <si>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</si>
  <si>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</si>
  <si>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</si>
  <si>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</si>
  <si>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</si>
  <si>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</si>
  <si>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</si>
  <si>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</si>
  <si>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</si>
  <si>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</si>
  <si>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</si>
  <si>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นางสาวรวิวรรณ สุวรรณพันธ์</t>
  </si>
  <si>
    <t>นักทรัพยากรบุคคลชำนาญการพิเศษ</t>
  </si>
  <si>
    <t>เจ้าพนักงานธุรการปฏิบัติงาน</t>
  </si>
  <si>
    <t>นิติกร</t>
  </si>
  <si>
    <t>มี</t>
  </si>
  <si>
    <t>นางสาวบุญศรี ทองผ่องสวัสดิ์</t>
  </si>
  <si>
    <t>นักทรัพยากรบุคคลชำนาญการ</t>
  </si>
  <si>
    <t>นางอรเยาว์ รักสนอง</t>
  </si>
  <si>
    <t>เจ้าพนักงานธุรการชำนาญงาน</t>
  </si>
  <si>
    <t>นายเลอสรร ศิริปาลกะ</t>
  </si>
  <si>
    <t>นักทรัพยากรบุคคลปฏิบัติการ</t>
  </si>
  <si>
    <t>นางสาวธัญนันท์ สินชัย</t>
  </si>
  <si>
    <t>นางสาวภารวี โพธิ์งาม</t>
  </si>
  <si>
    <t>เจ้าหน้าที่ระบบงานคอมพิวเตอร์</t>
  </si>
  <si>
    <t>กองการเจ้าหน้าที่</t>
  </si>
  <si>
    <t>นักจัดการงานทั่วไป</t>
  </si>
  <si>
    <t>นายสิรภพ เดชพันธุ์</t>
  </si>
  <si>
    <t>นายอนุรักษ์ จันทร์พลงาม</t>
  </si>
  <si>
    <t>นางสาวแพรวพราว มายะนันท์</t>
  </si>
  <si>
    <t>นางสาวพัชรินทร์ สุขนุ่ม</t>
  </si>
  <si>
    <t>เจ้าพนักงานธุรการ</t>
  </si>
  <si>
    <t>นางสาวพอตา ทองดารา</t>
  </si>
  <si>
    <t>นางสาวสุฤดี วรรณศิลปิน</t>
  </si>
  <si>
    <t>นางสาวชื่นกมล มงคลศิลป์</t>
  </si>
  <si>
    <t>นางสาวปาณิสรา จันทร์นาค</t>
  </si>
  <si>
    <t>นางสาวปาริชาต เพชรบุรีภักดี</t>
  </si>
  <si>
    <t>กกจ.</t>
  </si>
  <si>
    <t>นิติกรชำนาญการพิเศษ</t>
  </si>
  <si>
    <t>นิติกรปฏิบัติการ</t>
  </si>
  <si>
    <t>นางสาวกนกพร รุ่งฟ้า</t>
  </si>
  <si>
    <t>นางจิรัชญา รุ่งเรือง</t>
  </si>
  <si>
    <t>เจ้าพนักงานธุรการอาวุโส</t>
  </si>
  <si>
    <t>e-Learning</t>
  </si>
  <si>
    <t>การใช้เทคโนโลยี</t>
  </si>
  <si>
    <t>นางสาวพัชนินทร์ เดชพันธุ์</t>
  </si>
  <si>
    <t>นักจัดการงานทั่วไปปฏิบัติการ</t>
  </si>
  <si>
    <t>นางสาวสุชาวดี นุ้ยเพชร</t>
  </si>
  <si>
    <t>นายนัฐพงศ์ ประคำทอง</t>
  </si>
  <si>
    <t>นางสาวธัญวลัย ศิลาคำ</t>
  </si>
  <si>
    <t>นางศศิธร จารุพงศกร</t>
  </si>
  <si>
    <t>นางสาวนราพรรณ พันธุ์ฤทธิ์</t>
  </si>
  <si>
    <t>นางสาวกิติมา อัจฉริยมาศ</t>
  </si>
  <si>
    <t>นายชานน พึงรำพรรณ</t>
  </si>
  <si>
    <t>นักทรัพยากรบุคคล</t>
  </si>
  <si>
    <t>นางสาวปริพัตทร์ วงค์ธิมา</t>
  </si>
  <si>
    <t>นายอัครพงษ์ อินทรศักดิ์</t>
  </si>
  <si>
    <t>นางทัศนีย์ ภูเขาทอง</t>
  </si>
  <si>
    <t>นางสาวปรารถนา พลายมาศ</t>
  </si>
  <si>
    <t>นางสาวสุวิมล สว่างวงษ์</t>
  </si>
  <si>
    <t>นางสาวสุวดี พุมดวง</t>
  </si>
  <si>
    <t>นางสาวณิชนันทน์ เนียนสันเทียะ</t>
  </si>
  <si>
    <t>นางสาวขวัญชนก สุขประเสริฐ</t>
  </si>
  <si>
    <t>นางวราภรณ์ ภูศรี</t>
  </si>
  <si>
    <t>นางอุษา สร้อยสอน</t>
  </si>
  <si>
    <t>นางสาวอัจฉราพรรณ กลมกล่อม</t>
  </si>
  <si>
    <t>นางสาวนลินรัตน์ บุญประโคมชนกุล</t>
  </si>
  <si>
    <t>นางสาวอุษณีย์ ฉลองเกียรติกุล</t>
  </si>
  <si>
    <t>นางสาวทิพเนตร พานโคตร</t>
  </si>
  <si>
    <t>นางสาวภัสนันท์ ญาณสูตร</t>
  </si>
  <si>
    <t>นางนวภรณ์ สนศิริ</t>
  </si>
  <si>
    <t>นางปิยะนาถ พุมดวง</t>
  </si>
  <si>
    <t>นางวันเพ็ญ เอกชน</t>
  </si>
  <si>
    <t>นางมัสยา พันหนองโพน</t>
  </si>
  <si>
    <t xml:space="preserve">นางสาวศุภิสรา ประทุมมาศ   </t>
  </si>
  <si>
    <t>นางสาวเสาวคนธ์ สร้อยทอง</t>
  </si>
  <si>
    <t xml:space="preserve">นางสาวพิชามญชุ์ ตั้งอัมพรไพศาล   </t>
  </si>
  <si>
    <t>นายไตรเทพ ณรงค์อินทร์</t>
  </si>
  <si>
    <t xml:space="preserve">                 ชื่อหน่วยงาน   </t>
  </si>
  <si>
    <t>ชุมชนนักปฏิบัติ(CoP)</t>
  </si>
  <si>
    <t>นางสาวกนกวรรณ ห้วยกำปัง</t>
  </si>
  <si>
    <t>นายวิทยา วิทยอภิบาล</t>
  </si>
  <si>
    <t>นายช่างเทคนิค</t>
  </si>
  <si>
    <t>ความรู้/ทักษะเฉพาะทางในสายงาน</t>
  </si>
  <si>
    <t>ความรับผิดชอบ/ซื่อสัตย์สุจริต</t>
  </si>
  <si>
    <t>นางสาวสุทัตตา บุญบาง</t>
  </si>
  <si>
    <t>นายธีรยุทธ อาญาเมือง</t>
  </si>
  <si>
    <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</si>
  <si>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t>ณิชนันทน์</t>
  </si>
  <si>
    <t>การใช้งานระบบสารบรรณอิเล็กทรอนิกส์ระบบใหม่ (เบื้องต้น)</t>
  </si>
  <si>
    <t>โครงสร้างการแบ่งหน่วยงานภายในกรมปศุสัตว์</t>
  </si>
  <si>
    <t>ใช้ Zoom ง่าย ๆ สไตล์ HR</t>
  </si>
  <si>
    <t>นักจัดการงานทั่วไปชำนาญการ</t>
  </si>
  <si>
    <t>นางสาวพัชรนันท์ จงศรีอดิสรณ์</t>
  </si>
  <si>
    <t>นายสุขสันต์  วิเชียรสาร</t>
  </si>
  <si>
    <t>การสร้าง Infographics ด้วยโปรแกรม Microsoft PowerPoint</t>
  </si>
  <si>
    <t>นายธัญรัตน์ ถิระวรรณธร</t>
  </si>
  <si>
    <t>นายปรีชา จันทรณิธานศรี</t>
  </si>
  <si>
    <t>การเขียนหนังสือ​แสดง​เจตนาระบุตัวผู้​รับบำเหน็จ​ตกทอด/หนังสือ​แสดงเจตนา​ระบุตัวผู้​รับ​เงินช่วยพิเศษ ของข้าราชการ​และลูกจ้าง​ประจำ</t>
  </si>
  <si>
    <t>มอบหมายงาน</t>
  </si>
  <si>
    <t>นางสาวรภีร์ลักษณ์ กิจฉวีธนกุล</t>
  </si>
  <si>
    <t>นางสาวรัตติกาล ทะนิวทอง</t>
  </si>
  <si>
    <t>นายภูมิพัฒน์ โนทัย</t>
  </si>
  <si>
    <t>กรอบอัตรากำลังและการกำหนดตำแหน่ง</t>
  </si>
  <si>
    <t>นางสาวทิพยสุดา สุนทรเต็ม</t>
  </si>
  <si>
    <t>นายนฤชา แก้วอุดมวัชระ</t>
  </si>
  <si>
    <t>การพัฒนาความรู้ด้านกฎหมายปกครอง</t>
  </si>
  <si>
    <t>27 ส.ค. 65</t>
  </si>
  <si>
    <t>นายกฤชฐา  นาควิจิตร</t>
  </si>
  <si>
    <t>19 ก.ย. 65</t>
  </si>
  <si>
    <t>โครงสร้างการแบ่งหน่วยงานภายในกรม</t>
  </si>
  <si>
    <t>24 ส.ค. 65</t>
  </si>
  <si>
    <t>การใช้ Zoom ง่ายๆ สไตล์ HR</t>
  </si>
  <si>
    <t>11 พ.ค. 65</t>
  </si>
  <si>
    <t>นางสาวสาวิภา ประทุมสันต์</t>
  </si>
  <si>
    <t>12 ก.ย. 65</t>
  </si>
  <si>
    <t>นางสาวอภิสรา สอิ้งทอง</t>
  </si>
  <si>
    <t>นางสาวจารีพร อินจันทึก</t>
  </si>
  <si>
    <t>13 ก.ย. 65</t>
  </si>
  <si>
    <t>ประสบการณ์ในงานที่หลากหลายตามมาตรฐานกำหนดตำแหน่งประเภทอำนวยการ</t>
  </si>
  <si>
    <t>นางรวีวรรณ มรรควิน</t>
  </si>
  <si>
    <t>การลาศึกษาต่อภายในประเทศ</t>
  </si>
  <si>
    <t>นางสาวณัชชา ช่วยชู</t>
  </si>
  <si>
    <t>นายกิตติพงศ์ ตันตินราศักดิ์</t>
  </si>
  <si>
    <t>23 ส.ค. 65</t>
  </si>
  <si>
    <t>นางสาวปัณณ์นารา มีสัตย์</t>
  </si>
  <si>
    <t>นางสาวณิชกานต์ วิศิษฐวาณิชย์</t>
  </si>
  <si>
    <t>ความรู้ระเบียบกรมปศุสัตว์ว่าด้วยการฌาปนกิจสงเคราะห์กรมปศุสัตว์ พ.ศ. 2549</t>
  </si>
  <si>
    <t>กฎหมาย/กฎระเบียบฯ</t>
  </si>
  <si>
    <t>19/8/2565</t>
  </si>
  <si>
    <t>24/8/2565</t>
  </si>
  <si>
    <t>ไม่มี</t>
  </si>
  <si>
    <t>23/8/2565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</si>
</sst>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6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4"/>
      <color theme="1"/>
      <name val="TH SarabunIT๙"/>
      <family val="2"/>
    </font>
    <font>
      <sz val="11"/>
      <name val="TH SarabunIT๙"/>
      <family val="2"/>
    </font>
    <font>
      <sz val="12"/>
      <color theme="1"/>
      <name val="TH SarabunIT๙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202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1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5" fillId="0" borderId="4" xfId="0" applyFont="1" applyBorder="1" applyAlignment="1" applyProtection="1">
      <alignment vertical="center"/>
      <protection locked="0"/>
    </xf>
    <xf numFmtId="0" fontId="5" fillId="0" borderId="4" xfId="0" applyFont="1" applyBorder="1" applyAlignment="1">
      <alignment vertical="top" shrinkToFit="1"/>
    </xf>
    <xf numFmtId="0" fontId="24" fillId="0" borderId="4" xfId="0" applyFont="1" applyBorder="1" applyAlignment="1" applyProtection="1">
      <alignment vertical="center" shrinkToFit="1"/>
      <protection locked="0"/>
    </xf>
    <xf numFmtId="0" fontId="6" fillId="0" borderId="4" xfId="0" applyFont="1" applyBorder="1" applyAlignment="1">
      <alignment vertical="center" shrinkToFit="1"/>
    </xf>
    <xf numFmtId="0" fontId="6" fillId="0" borderId="4" xfId="0" applyFont="1" applyBorder="1" applyAlignment="1">
      <alignment vertical="center"/>
    </xf>
    <xf numFmtId="0" fontId="53" fillId="3" borderId="4" xfId="0" applyFont="1" applyFill="1" applyBorder="1" applyAlignment="1">
      <alignment vertical="center"/>
    </xf>
    <xf numFmtId="16" fontId="5" fillId="0" borderId="4" xfId="0" applyNumberFormat="1" applyFont="1" applyBorder="1" applyAlignment="1" applyProtection="1">
      <alignment vertical="center" shrinkToFit="1"/>
      <protection locked="0"/>
    </xf>
    <xf numFmtId="49" fontId="5" fillId="0" borderId="4" xfId="0" applyNumberFormat="1" applyFont="1" applyBorder="1" applyAlignment="1" applyProtection="1">
      <alignment horizontal="center"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43" fontId="5" fillId="0" borderId="5" xfId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>
      <alignment vertical="center"/>
    </xf>
    <xf numFmtId="0" fontId="53" fillId="0" borderId="4" xfId="0" applyFont="1" applyBorder="1" applyAlignment="1">
      <alignment vertical="center"/>
    </xf>
    <xf numFmtId="0" fontId="54" fillId="3" borderId="4" xfId="0" applyFont="1" applyFill="1" applyBorder="1" applyAlignment="1">
      <alignment vertical="center"/>
    </xf>
    <xf numFmtId="49" fontId="41" fillId="0" borderId="5" xfId="0" applyNumberFormat="1" applyFont="1" applyBorder="1" applyAlignment="1" applyProtection="1">
      <alignment horizontal="center" vertical="center" shrinkToFit="1"/>
      <protection locked="0"/>
    </xf>
    <xf numFmtId="1" fontId="41" fillId="0" borderId="5" xfId="0" applyNumberFormat="1" applyFont="1" applyBorder="1" applyAlignment="1" applyProtection="1">
      <alignment horizontal="center" vertical="center" shrinkToFit="1"/>
      <protection locked="0"/>
    </xf>
    <xf numFmtId="49" fontId="41" fillId="0" borderId="4" xfId="0" applyNumberFormat="1" applyFont="1" applyBorder="1" applyAlignment="1" applyProtection="1">
      <alignment horizontal="center" vertical="center" shrinkToFit="1"/>
      <protection locked="0"/>
    </xf>
    <xf numFmtId="0" fontId="41" fillId="0" borderId="4" xfId="0" applyFont="1" applyBorder="1" applyAlignment="1" applyProtection="1">
      <alignment vertical="center" shrinkToFit="1"/>
      <protection locked="0"/>
    </xf>
    <xf numFmtId="0" fontId="55" fillId="3" borderId="4" xfId="0" applyFont="1" applyFill="1" applyBorder="1" applyAlignment="1">
      <alignment vertical="center"/>
    </xf>
    <xf numFmtId="0" fontId="5" fillId="0" borderId="4" xfId="0" applyFont="1" applyBorder="1" applyAlignment="1">
      <alignment vertical="center" shrinkToFit="1"/>
    </xf>
    <xf numFmtId="0" fontId="53" fillId="3" borderId="4" xfId="0" applyFont="1" applyFill="1" applyBorder="1" applyAlignment="1">
      <alignment vertical="center" shrinkToFit="1"/>
    </xf>
    <xf numFmtId="0" fontId="52" fillId="0" borderId="1" xfId="0" applyFont="1" applyFill="1" applyBorder="1" applyAlignment="1" applyProtection="1">
      <alignment horizontal="center" vertical="center" wrapText="1" shrinkToFit="1"/>
      <protection locked="0"/>
    </xf>
    <xf numFmtId="0" fontId="52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45" fillId="2" borderId="0" xfId="0" applyFont="1" applyFill="1" applyAlignment="1">
      <alignment horizontal="center" vertical="center"/>
    </xf>
    <xf numFmtId="0" fontId="46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49" fillId="2" borderId="0" xfId="0" applyFont="1" applyFill="1" applyAlignment="1" applyProtection="1">
      <alignment horizontal="center"/>
      <protection locked="0"/>
    </xf>
  </cellXfs>
  <cellStyles count="2">
    <cellStyle name="Comma" xfId="1" builtinId="3"/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</xdr:row>
      <xdr:rowOff>24709</xdr:rowOff>
    </xdr:from>
    <xdr:to>
      <xdr:col>12</xdr:col>
      <xdr:colOff>389659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3500" y="85323"/>
          <a:ext cx="1281545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r>
            <a:rPr lang="th-TH" sz="1000" b="1" i="0" strike="noStrike" baseline="0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 กกจ.</a:t>
          </a: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220"/>
  <sheetViews>
    <sheetView showGridLines="0" tabSelected="1" zoomScale="110" zoomScaleNormal="110" zoomScaleSheetLayoutView="90" zoomScalePageLayoutView="120" workbookViewId="0">
      <pane ySplit="6" topLeftCell="A199" activePane="bottomLeft" state="frozen"/>
      <selection pane="bottomLeft" activeCell="E14" sqref="E14"/>
    </sheetView>
  </sheetViews>
  <sheetFormatPr defaultColWidth="9" defaultRowHeight="21.95" customHeight="1" x14ac:dyDescent="0.2"/>
  <cols>
    <col min="1" max="1" width="3.125" style="82" customWidth="1"/>
    <col min="2" max="2" width="22.375" style="83" customWidth="1"/>
    <col min="3" max="3" width="14.125" style="84" customWidth="1"/>
    <col min="4" max="4" width="8.125" style="85" customWidth="1"/>
    <col min="5" max="5" width="25.375" style="84" customWidth="1"/>
    <col min="6" max="6" width="13.625" style="84" customWidth="1"/>
    <col min="7" max="7" width="12.375" style="84" customWidth="1"/>
    <col min="8" max="8" width="7.5" style="82" customWidth="1"/>
    <col min="9" max="9" width="6.875" style="84" customWidth="1"/>
    <col min="10" max="10" width="4.875" style="86" customWidth="1"/>
    <col min="11" max="11" width="6" style="87" customWidth="1"/>
    <col min="12" max="12" width="5.625" style="88" customWidth="1"/>
    <col min="13" max="13" width="5.5" style="89" customWidth="1"/>
    <col min="14" max="14" width="7.375" style="3" customWidth="1"/>
    <col min="15" max="15" width="9" style="3"/>
    <col min="16" max="16384" width="9" style="26"/>
  </cols>
  <sheetData>
    <row r="1" spans="1:15" s="12" customFormat="1" ht="4.5" customHeight="1" x14ac:dyDescent="0.65">
      <c r="A1" s="52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10"/>
      <c r="O1" s="11"/>
    </row>
    <row r="2" spans="1:15" s="12" customFormat="1" ht="27.75" customHeight="1" x14ac:dyDescent="0.65">
      <c r="A2" s="53"/>
      <c r="B2" s="54" t="s">
        <v>141</v>
      </c>
      <c r="C2" s="143" t="s">
        <v>88</v>
      </c>
      <c r="D2" s="144"/>
      <c r="E2" s="145" t="s">
        <v>150</v>
      </c>
      <c r="F2" s="145"/>
      <c r="G2" s="145"/>
      <c r="H2" s="145"/>
      <c r="I2" s="145"/>
      <c r="J2" s="145"/>
      <c r="K2" s="145"/>
      <c r="L2" s="145"/>
      <c r="M2" s="145"/>
    </row>
    <row r="3" spans="1:15" s="12" customFormat="1" ht="10.5" customHeight="1" x14ac:dyDescent="0.4">
      <c r="A3" s="53"/>
      <c r="B3" s="55"/>
      <c r="C3" s="55"/>
      <c r="D3" s="55"/>
      <c r="E3" s="56"/>
      <c r="F3" s="56"/>
      <c r="G3" s="56"/>
      <c r="H3" s="56"/>
      <c r="I3" s="56"/>
      <c r="J3" s="57"/>
      <c r="K3" s="58"/>
      <c r="L3" s="56"/>
      <c r="M3" s="59"/>
    </row>
    <row r="4" spans="1:15" s="12" customFormat="1" ht="26.25" customHeight="1" x14ac:dyDescent="0.4">
      <c r="A4" s="60"/>
      <c r="B4" s="116" t="s">
        <v>57</v>
      </c>
      <c r="C4" s="116"/>
      <c r="D4" s="102">
        <v>48</v>
      </c>
      <c r="E4" s="61" t="s">
        <v>58</v>
      </c>
      <c r="F4" s="102">
        <v>21</v>
      </c>
      <c r="G4" s="62" t="s">
        <v>47</v>
      </c>
      <c r="H4" s="118">
        <v>2565</v>
      </c>
      <c r="I4" s="115" t="s">
        <v>71</v>
      </c>
      <c r="J4" s="147" t="s">
        <v>151</v>
      </c>
      <c r="K4" s="147"/>
      <c r="L4" s="116" t="s">
        <v>45</v>
      </c>
      <c r="M4" s="117">
        <v>44824</v>
      </c>
    </row>
    <row r="5" spans="1:15" s="27" customFormat="1" ht="14.25" customHeight="1" x14ac:dyDescent="0.2">
      <c r="A5" s="63"/>
      <c r="B5" s="146"/>
      <c r="C5" s="146"/>
      <c r="D5" s="64"/>
      <c r="E5" s="64"/>
      <c r="F5" s="65"/>
      <c r="G5" s="66"/>
      <c r="H5" s="67"/>
      <c r="I5" s="66"/>
      <c r="J5" s="68"/>
      <c r="K5" s="69"/>
      <c r="L5" s="70"/>
      <c r="M5" s="67"/>
      <c r="N5" s="3"/>
      <c r="O5" s="3"/>
    </row>
    <row r="6" spans="1:15" s="51" customFormat="1" ht="51.75" x14ac:dyDescent="0.2">
      <c r="A6" s="71" t="s">
        <v>0</v>
      </c>
      <c r="B6" s="71" t="s">
        <v>61</v>
      </c>
      <c r="C6" s="71" t="s">
        <v>1</v>
      </c>
      <c r="D6" s="72" t="s">
        <v>3</v>
      </c>
      <c r="E6" s="71" t="s">
        <v>66</v>
      </c>
      <c r="F6" s="73" t="s">
        <v>4</v>
      </c>
      <c r="G6" s="74" t="s">
        <v>5</v>
      </c>
      <c r="H6" s="71" t="s">
        <v>2</v>
      </c>
      <c r="I6" s="107" t="s">
        <v>43</v>
      </c>
      <c r="J6" s="108" t="s">
        <v>44</v>
      </c>
      <c r="K6" s="105" t="s">
        <v>68</v>
      </c>
      <c r="L6" s="106" t="s">
        <v>50</v>
      </c>
      <c r="M6" s="75" t="s">
        <v>6</v>
      </c>
      <c r="N6" s="13"/>
      <c r="O6" s="1"/>
    </row>
    <row r="7" spans="1:15" ht="21.95" customHeight="1" x14ac:dyDescent="0.2">
      <c r="A7" s="76">
        <v>1</v>
      </c>
      <c r="B7" s="126" t="s">
        <v>104</v>
      </c>
      <c r="C7" s="127" t="s">
        <v>105</v>
      </c>
      <c r="D7" s="78" t="s">
        <v>51</v>
      </c>
      <c r="E7" s="80" t="s">
        <v>152</v>
      </c>
      <c r="F7" s="78" t="s">
        <v>107</v>
      </c>
      <c r="G7" s="80" t="s">
        <v>142</v>
      </c>
      <c r="H7" s="76" t="s">
        <v>100</v>
      </c>
      <c r="I7" s="128">
        <v>44721</v>
      </c>
      <c r="J7" s="129">
        <v>2</v>
      </c>
      <c r="K7" s="130"/>
      <c r="L7" s="76" t="s">
        <v>78</v>
      </c>
      <c r="M7" s="79">
        <v>2</v>
      </c>
    </row>
    <row r="8" spans="1:15" ht="21.95" customHeight="1" x14ac:dyDescent="0.2">
      <c r="A8" s="76">
        <v>2</v>
      </c>
      <c r="B8" s="126" t="s">
        <v>104</v>
      </c>
      <c r="C8" s="127" t="s">
        <v>105</v>
      </c>
      <c r="D8" s="78" t="s">
        <v>51</v>
      </c>
      <c r="E8" s="80" t="s">
        <v>153</v>
      </c>
      <c r="F8" s="78" t="s">
        <v>146</v>
      </c>
      <c r="G8" s="80" t="s">
        <v>142</v>
      </c>
      <c r="H8" s="76" t="s">
        <v>100</v>
      </c>
      <c r="I8" s="128">
        <v>44797</v>
      </c>
      <c r="J8" s="131">
        <v>2</v>
      </c>
      <c r="K8" s="130"/>
      <c r="L8" s="76" t="s">
        <v>78</v>
      </c>
      <c r="M8" s="79">
        <v>2</v>
      </c>
    </row>
    <row r="9" spans="1:15" ht="21.95" customHeight="1" x14ac:dyDescent="0.2">
      <c r="A9" s="76">
        <v>3</v>
      </c>
      <c r="B9" s="126" t="s">
        <v>104</v>
      </c>
      <c r="C9" s="127" t="s">
        <v>105</v>
      </c>
      <c r="D9" s="78" t="s">
        <v>51</v>
      </c>
      <c r="E9" s="80" t="s">
        <v>154</v>
      </c>
      <c r="F9" s="80" t="s">
        <v>107</v>
      </c>
      <c r="G9" s="80" t="s">
        <v>142</v>
      </c>
      <c r="H9" s="76" t="s">
        <v>100</v>
      </c>
      <c r="I9" s="128">
        <v>44797</v>
      </c>
      <c r="J9" s="131">
        <v>2</v>
      </c>
      <c r="K9" s="130"/>
      <c r="L9" s="76" t="s">
        <v>78</v>
      </c>
      <c r="M9" s="79">
        <v>2</v>
      </c>
    </row>
    <row r="10" spans="1:15" ht="21.95" customHeight="1" x14ac:dyDescent="0.2">
      <c r="A10" s="76">
        <v>4</v>
      </c>
      <c r="B10" s="126" t="s">
        <v>108</v>
      </c>
      <c r="C10" s="127" t="s">
        <v>155</v>
      </c>
      <c r="D10" s="80" t="s">
        <v>51</v>
      </c>
      <c r="E10" s="80" t="s">
        <v>152</v>
      </c>
      <c r="F10" s="78" t="s">
        <v>107</v>
      </c>
      <c r="G10" s="80" t="s">
        <v>142</v>
      </c>
      <c r="H10" s="76" t="s">
        <v>100</v>
      </c>
      <c r="I10" s="128">
        <v>44721</v>
      </c>
      <c r="J10" s="131">
        <v>2</v>
      </c>
      <c r="K10" s="130"/>
      <c r="L10" s="76" t="s">
        <v>78</v>
      </c>
      <c r="M10" s="79">
        <v>2</v>
      </c>
    </row>
    <row r="11" spans="1:15" ht="21.95" customHeight="1" x14ac:dyDescent="0.2">
      <c r="A11" s="76">
        <v>5</v>
      </c>
      <c r="B11" s="126" t="s">
        <v>156</v>
      </c>
      <c r="C11" s="127" t="s">
        <v>109</v>
      </c>
      <c r="D11" s="80" t="s">
        <v>51</v>
      </c>
      <c r="E11" s="80" t="s">
        <v>153</v>
      </c>
      <c r="F11" s="80" t="s">
        <v>146</v>
      </c>
      <c r="G11" s="80" t="s">
        <v>142</v>
      </c>
      <c r="H11" s="76" t="s">
        <v>100</v>
      </c>
      <c r="I11" s="128">
        <v>44797</v>
      </c>
      <c r="J11" s="131">
        <v>2</v>
      </c>
      <c r="K11" s="132"/>
      <c r="L11" s="76" t="s">
        <v>78</v>
      </c>
      <c r="M11" s="79">
        <v>2</v>
      </c>
    </row>
    <row r="12" spans="1:15" ht="21.95" customHeight="1" x14ac:dyDescent="0.2">
      <c r="A12" s="76">
        <v>6</v>
      </c>
      <c r="B12" s="126" t="s">
        <v>156</v>
      </c>
      <c r="C12" s="127" t="s">
        <v>109</v>
      </c>
      <c r="D12" s="80" t="s">
        <v>51</v>
      </c>
      <c r="E12" s="80" t="s">
        <v>154</v>
      </c>
      <c r="F12" s="80" t="s">
        <v>107</v>
      </c>
      <c r="G12" s="80" t="s">
        <v>142</v>
      </c>
      <c r="H12" s="76" t="s">
        <v>100</v>
      </c>
      <c r="I12" s="128">
        <v>44797</v>
      </c>
      <c r="J12" s="131">
        <v>2</v>
      </c>
      <c r="K12" s="132"/>
      <c r="L12" s="76" t="s">
        <v>78</v>
      </c>
      <c r="M12" s="79">
        <v>2</v>
      </c>
    </row>
    <row r="13" spans="1:15" ht="21.95" customHeight="1" x14ac:dyDescent="0.2">
      <c r="A13" s="76">
        <v>7</v>
      </c>
      <c r="B13" s="126" t="s">
        <v>98</v>
      </c>
      <c r="C13" s="127" t="s">
        <v>82</v>
      </c>
      <c r="D13" s="80" t="s">
        <v>51</v>
      </c>
      <c r="E13" s="80" t="s">
        <v>152</v>
      </c>
      <c r="F13" s="78" t="s">
        <v>107</v>
      </c>
      <c r="G13" s="80" t="s">
        <v>142</v>
      </c>
      <c r="H13" s="76" t="s">
        <v>100</v>
      </c>
      <c r="I13" s="128">
        <v>44721</v>
      </c>
      <c r="J13" s="131">
        <v>2</v>
      </c>
      <c r="K13" s="132"/>
      <c r="L13" s="76" t="s">
        <v>78</v>
      </c>
      <c r="M13" s="79">
        <v>2</v>
      </c>
    </row>
    <row r="14" spans="1:15" ht="21.95" customHeight="1" x14ac:dyDescent="0.2">
      <c r="A14" s="76">
        <v>8</v>
      </c>
      <c r="B14" s="126" t="s">
        <v>98</v>
      </c>
      <c r="C14" s="127" t="s">
        <v>82</v>
      </c>
      <c r="D14" s="80" t="s">
        <v>51</v>
      </c>
      <c r="E14" s="80" t="s">
        <v>153</v>
      </c>
      <c r="F14" s="80" t="s">
        <v>146</v>
      </c>
      <c r="G14" s="80" t="s">
        <v>142</v>
      </c>
      <c r="H14" s="76" t="s">
        <v>100</v>
      </c>
      <c r="I14" s="128">
        <v>44797</v>
      </c>
      <c r="J14" s="131">
        <v>2</v>
      </c>
      <c r="K14" s="132"/>
      <c r="L14" s="76" t="s">
        <v>78</v>
      </c>
      <c r="M14" s="79">
        <v>2</v>
      </c>
    </row>
    <row r="15" spans="1:15" ht="21.95" customHeight="1" x14ac:dyDescent="0.2">
      <c r="A15" s="76">
        <v>9</v>
      </c>
      <c r="B15" s="126" t="s">
        <v>98</v>
      </c>
      <c r="C15" s="127" t="s">
        <v>82</v>
      </c>
      <c r="D15" s="80" t="s">
        <v>51</v>
      </c>
      <c r="E15" s="80" t="s">
        <v>154</v>
      </c>
      <c r="F15" s="80" t="s">
        <v>107</v>
      </c>
      <c r="G15" s="80" t="s">
        <v>142</v>
      </c>
      <c r="H15" s="76" t="s">
        <v>100</v>
      </c>
      <c r="I15" s="128">
        <v>44797</v>
      </c>
      <c r="J15" s="131">
        <v>2</v>
      </c>
      <c r="K15" s="132"/>
      <c r="L15" s="76" t="s">
        <v>78</v>
      </c>
      <c r="M15" s="79">
        <v>2</v>
      </c>
    </row>
    <row r="16" spans="1:15" ht="21.95" customHeight="1" x14ac:dyDescent="0.2">
      <c r="A16" s="76">
        <v>10</v>
      </c>
      <c r="B16" s="126" t="s">
        <v>110</v>
      </c>
      <c r="C16" s="127" t="s">
        <v>76</v>
      </c>
      <c r="D16" s="80" t="s">
        <v>51</v>
      </c>
      <c r="E16" s="80" t="s">
        <v>152</v>
      </c>
      <c r="F16" s="78" t="s">
        <v>107</v>
      </c>
      <c r="G16" s="80" t="s">
        <v>142</v>
      </c>
      <c r="H16" s="76" t="s">
        <v>100</v>
      </c>
      <c r="I16" s="128">
        <v>44721</v>
      </c>
      <c r="J16" s="131">
        <v>2</v>
      </c>
      <c r="K16" s="132"/>
      <c r="L16" s="76" t="s">
        <v>78</v>
      </c>
      <c r="M16" s="79">
        <v>2</v>
      </c>
    </row>
    <row r="17" spans="1:15" ht="21.95" customHeight="1" x14ac:dyDescent="0.2">
      <c r="A17" s="76">
        <v>11</v>
      </c>
      <c r="B17" s="126" t="s">
        <v>110</v>
      </c>
      <c r="C17" s="127" t="s">
        <v>76</v>
      </c>
      <c r="D17" s="80" t="s">
        <v>51</v>
      </c>
      <c r="E17" s="80" t="s">
        <v>153</v>
      </c>
      <c r="F17" s="80" t="s">
        <v>146</v>
      </c>
      <c r="G17" s="80" t="s">
        <v>142</v>
      </c>
      <c r="H17" s="76" t="s">
        <v>100</v>
      </c>
      <c r="I17" s="128">
        <v>44797</v>
      </c>
      <c r="J17" s="131">
        <v>2</v>
      </c>
      <c r="K17" s="132"/>
      <c r="L17" s="76" t="s">
        <v>78</v>
      </c>
      <c r="M17" s="79">
        <v>2</v>
      </c>
    </row>
    <row r="18" spans="1:15" ht="21.95" customHeight="1" x14ac:dyDescent="0.2">
      <c r="A18" s="76">
        <v>12</v>
      </c>
      <c r="B18" s="126" t="s">
        <v>110</v>
      </c>
      <c r="C18" s="127" t="s">
        <v>76</v>
      </c>
      <c r="D18" s="80" t="s">
        <v>51</v>
      </c>
      <c r="E18" s="80" t="s">
        <v>154</v>
      </c>
      <c r="F18" s="80" t="s">
        <v>107</v>
      </c>
      <c r="G18" s="80" t="s">
        <v>142</v>
      </c>
      <c r="H18" s="76" t="s">
        <v>100</v>
      </c>
      <c r="I18" s="128">
        <v>44797</v>
      </c>
      <c r="J18" s="131">
        <v>2</v>
      </c>
      <c r="K18" s="132"/>
      <c r="L18" s="76" t="s">
        <v>78</v>
      </c>
      <c r="M18" s="79">
        <v>2</v>
      </c>
    </row>
    <row r="19" spans="1:15" ht="21.95" customHeight="1" x14ac:dyDescent="0.2">
      <c r="A19" s="76">
        <v>13</v>
      </c>
      <c r="B19" s="126" t="s">
        <v>157</v>
      </c>
      <c r="C19" s="127" t="s">
        <v>76</v>
      </c>
      <c r="D19" s="80" t="s">
        <v>51</v>
      </c>
      <c r="E19" s="80" t="s">
        <v>152</v>
      </c>
      <c r="F19" s="78" t="s">
        <v>107</v>
      </c>
      <c r="G19" s="80" t="s">
        <v>142</v>
      </c>
      <c r="H19" s="76" t="s">
        <v>100</v>
      </c>
      <c r="I19" s="128">
        <v>44721</v>
      </c>
      <c r="J19" s="131">
        <v>2</v>
      </c>
      <c r="K19" s="132"/>
      <c r="L19" s="76" t="s">
        <v>78</v>
      </c>
      <c r="M19" s="79">
        <v>2</v>
      </c>
    </row>
    <row r="20" spans="1:15" ht="21.95" customHeight="1" x14ac:dyDescent="0.2">
      <c r="A20" s="76">
        <v>14</v>
      </c>
      <c r="B20" s="126" t="s">
        <v>157</v>
      </c>
      <c r="C20" s="127" t="s">
        <v>76</v>
      </c>
      <c r="D20" s="80" t="s">
        <v>51</v>
      </c>
      <c r="E20" s="80" t="s">
        <v>153</v>
      </c>
      <c r="F20" s="80" t="s">
        <v>146</v>
      </c>
      <c r="G20" s="80" t="s">
        <v>142</v>
      </c>
      <c r="H20" s="76" t="s">
        <v>100</v>
      </c>
      <c r="I20" s="128">
        <v>44797</v>
      </c>
      <c r="J20" s="131">
        <v>2</v>
      </c>
      <c r="K20" s="132"/>
      <c r="L20" s="76" t="s">
        <v>78</v>
      </c>
      <c r="M20" s="79">
        <v>2</v>
      </c>
    </row>
    <row r="21" spans="1:15" ht="21.95" customHeight="1" x14ac:dyDescent="0.2">
      <c r="A21" s="76">
        <v>15</v>
      </c>
      <c r="B21" s="126" t="s">
        <v>157</v>
      </c>
      <c r="C21" s="127" t="s">
        <v>76</v>
      </c>
      <c r="D21" s="80" t="s">
        <v>51</v>
      </c>
      <c r="E21" s="80" t="s">
        <v>158</v>
      </c>
      <c r="F21" s="80" t="s">
        <v>107</v>
      </c>
      <c r="G21" s="80" t="s">
        <v>142</v>
      </c>
      <c r="H21" s="76" t="s">
        <v>100</v>
      </c>
      <c r="I21" s="128">
        <v>44796</v>
      </c>
      <c r="J21" s="131">
        <v>6</v>
      </c>
      <c r="K21" s="132"/>
      <c r="L21" s="76" t="s">
        <v>78</v>
      </c>
      <c r="M21" s="79">
        <v>2</v>
      </c>
    </row>
    <row r="22" spans="1:15" ht="21.95" customHeight="1" x14ac:dyDescent="0.2">
      <c r="A22" s="76">
        <v>16</v>
      </c>
      <c r="B22" s="126" t="s">
        <v>148</v>
      </c>
      <c r="C22" s="127" t="s">
        <v>117</v>
      </c>
      <c r="D22" s="80" t="s">
        <v>64</v>
      </c>
      <c r="E22" s="80" t="s">
        <v>152</v>
      </c>
      <c r="F22" s="78" t="s">
        <v>107</v>
      </c>
      <c r="G22" s="80" t="s">
        <v>142</v>
      </c>
      <c r="H22" s="76" t="s">
        <v>100</v>
      </c>
      <c r="I22" s="128">
        <v>44721</v>
      </c>
      <c r="J22" s="131">
        <v>2</v>
      </c>
      <c r="K22" s="132"/>
      <c r="L22" s="76" t="s">
        <v>78</v>
      </c>
      <c r="M22" s="79">
        <v>2</v>
      </c>
    </row>
    <row r="23" spans="1:15" ht="21.95" customHeight="1" x14ac:dyDescent="0.2">
      <c r="A23" s="76">
        <v>17</v>
      </c>
      <c r="B23" s="126" t="s">
        <v>148</v>
      </c>
      <c r="C23" s="127" t="s">
        <v>117</v>
      </c>
      <c r="D23" s="80" t="s">
        <v>64</v>
      </c>
      <c r="E23" s="80" t="s">
        <v>153</v>
      </c>
      <c r="F23" s="80" t="s">
        <v>146</v>
      </c>
      <c r="G23" s="80" t="s">
        <v>142</v>
      </c>
      <c r="H23" s="76" t="s">
        <v>100</v>
      </c>
      <c r="I23" s="128">
        <v>44797</v>
      </c>
      <c r="J23" s="131">
        <v>2</v>
      </c>
      <c r="K23" s="132"/>
      <c r="L23" s="76" t="s">
        <v>78</v>
      </c>
      <c r="M23" s="79">
        <v>2</v>
      </c>
    </row>
    <row r="24" spans="1:15" ht="21.95" customHeight="1" x14ac:dyDescent="0.2">
      <c r="A24" s="76">
        <v>18</v>
      </c>
      <c r="B24" s="126" t="s">
        <v>148</v>
      </c>
      <c r="C24" s="127" t="s">
        <v>117</v>
      </c>
      <c r="D24" s="80" t="s">
        <v>64</v>
      </c>
      <c r="E24" s="80" t="s">
        <v>158</v>
      </c>
      <c r="F24" s="80" t="s">
        <v>107</v>
      </c>
      <c r="G24" s="80" t="s">
        <v>142</v>
      </c>
      <c r="H24" s="76" t="s">
        <v>100</v>
      </c>
      <c r="I24" s="128">
        <v>44796</v>
      </c>
      <c r="J24" s="131">
        <v>6</v>
      </c>
      <c r="K24" s="132"/>
      <c r="L24" s="76" t="s">
        <v>78</v>
      </c>
      <c r="M24" s="79">
        <v>2</v>
      </c>
    </row>
    <row r="25" spans="1:15" ht="21.95" customHeight="1" x14ac:dyDescent="0.2">
      <c r="A25" s="76">
        <v>19</v>
      </c>
      <c r="B25" s="126" t="s">
        <v>149</v>
      </c>
      <c r="C25" s="127" t="s">
        <v>145</v>
      </c>
      <c r="D25" s="80" t="s">
        <v>64</v>
      </c>
      <c r="E25" s="80" t="s">
        <v>152</v>
      </c>
      <c r="F25" s="78" t="s">
        <v>107</v>
      </c>
      <c r="G25" s="80" t="s">
        <v>142</v>
      </c>
      <c r="H25" s="76" t="s">
        <v>100</v>
      </c>
      <c r="I25" s="128">
        <v>44721</v>
      </c>
      <c r="J25" s="131">
        <v>2</v>
      </c>
      <c r="K25" s="132"/>
      <c r="L25" s="76" t="s">
        <v>78</v>
      </c>
      <c r="M25" s="79">
        <v>2</v>
      </c>
    </row>
    <row r="26" spans="1:15" ht="21.95" customHeight="1" x14ac:dyDescent="0.2">
      <c r="A26" s="76">
        <v>20</v>
      </c>
      <c r="B26" s="126" t="s">
        <v>149</v>
      </c>
      <c r="C26" s="127" t="s">
        <v>145</v>
      </c>
      <c r="D26" s="80" t="s">
        <v>64</v>
      </c>
      <c r="E26" s="80" t="s">
        <v>153</v>
      </c>
      <c r="F26" s="80" t="s">
        <v>146</v>
      </c>
      <c r="G26" s="80" t="s">
        <v>142</v>
      </c>
      <c r="H26" s="76" t="s">
        <v>100</v>
      </c>
      <c r="I26" s="128">
        <v>44797</v>
      </c>
      <c r="J26" s="131">
        <v>2</v>
      </c>
      <c r="K26" s="132"/>
      <c r="L26" s="76" t="s">
        <v>78</v>
      </c>
      <c r="M26" s="79">
        <v>2</v>
      </c>
    </row>
    <row r="27" spans="1:15" ht="21.95" customHeight="1" x14ac:dyDescent="0.2">
      <c r="A27" s="76">
        <v>21</v>
      </c>
      <c r="B27" s="126" t="s">
        <v>149</v>
      </c>
      <c r="C27" s="127" t="s">
        <v>145</v>
      </c>
      <c r="D27" s="80" t="s">
        <v>64</v>
      </c>
      <c r="E27" s="80" t="s">
        <v>154</v>
      </c>
      <c r="F27" s="80" t="s">
        <v>107</v>
      </c>
      <c r="G27" s="80" t="s">
        <v>142</v>
      </c>
      <c r="H27" s="76" t="s">
        <v>100</v>
      </c>
      <c r="I27" s="128">
        <v>44797</v>
      </c>
      <c r="J27" s="131">
        <v>2</v>
      </c>
      <c r="K27" s="132"/>
      <c r="L27" s="76" t="s">
        <v>78</v>
      </c>
      <c r="M27" s="79">
        <v>2</v>
      </c>
    </row>
    <row r="28" spans="1:15" ht="21.95" customHeight="1" x14ac:dyDescent="0.2">
      <c r="A28" s="76">
        <v>22</v>
      </c>
      <c r="B28" s="126" t="s">
        <v>159</v>
      </c>
      <c r="C28" s="127" t="s">
        <v>87</v>
      </c>
      <c r="D28" s="80" t="s">
        <v>64</v>
      </c>
      <c r="E28" s="80" t="s">
        <v>152</v>
      </c>
      <c r="F28" s="78" t="s">
        <v>107</v>
      </c>
      <c r="G28" s="80" t="s">
        <v>142</v>
      </c>
      <c r="H28" s="76" t="s">
        <v>100</v>
      </c>
      <c r="I28" s="128">
        <v>44721</v>
      </c>
      <c r="J28" s="131">
        <v>2</v>
      </c>
      <c r="K28" s="132"/>
      <c r="L28" s="76" t="s">
        <v>78</v>
      </c>
      <c r="M28" s="79">
        <v>2</v>
      </c>
    </row>
    <row r="29" spans="1:15" ht="21.95" customHeight="1" x14ac:dyDescent="0.2">
      <c r="A29" s="76">
        <v>23</v>
      </c>
      <c r="B29" s="126" t="s">
        <v>159</v>
      </c>
      <c r="C29" s="127" t="s">
        <v>87</v>
      </c>
      <c r="D29" s="80" t="s">
        <v>64</v>
      </c>
      <c r="E29" s="80" t="s">
        <v>153</v>
      </c>
      <c r="F29" s="80" t="s">
        <v>146</v>
      </c>
      <c r="G29" s="80" t="s">
        <v>142</v>
      </c>
      <c r="H29" s="76" t="s">
        <v>100</v>
      </c>
      <c r="I29" s="128">
        <v>44797</v>
      </c>
      <c r="J29" s="131">
        <v>2</v>
      </c>
      <c r="K29" s="132"/>
      <c r="L29" s="76" t="s">
        <v>78</v>
      </c>
      <c r="M29" s="79">
        <v>2</v>
      </c>
    </row>
    <row r="30" spans="1:15" ht="21.95" customHeight="1" x14ac:dyDescent="0.2">
      <c r="A30" s="76">
        <v>24</v>
      </c>
      <c r="B30" s="126" t="s">
        <v>159</v>
      </c>
      <c r="C30" s="127" t="s">
        <v>87</v>
      </c>
      <c r="D30" s="80" t="s">
        <v>64</v>
      </c>
      <c r="E30" s="80" t="s">
        <v>158</v>
      </c>
      <c r="F30" s="80" t="s">
        <v>107</v>
      </c>
      <c r="G30" s="80" t="s">
        <v>142</v>
      </c>
      <c r="H30" s="76" t="s">
        <v>100</v>
      </c>
      <c r="I30" s="128">
        <v>44796</v>
      </c>
      <c r="J30" s="131">
        <v>6</v>
      </c>
      <c r="K30" s="132"/>
      <c r="L30" s="76" t="s">
        <v>78</v>
      </c>
      <c r="M30" s="79">
        <v>2</v>
      </c>
    </row>
    <row r="31" spans="1:15" ht="21.95" customHeight="1" x14ac:dyDescent="0.2">
      <c r="A31" s="76">
        <v>25</v>
      </c>
      <c r="B31" s="133" t="s">
        <v>160</v>
      </c>
      <c r="C31" s="80" t="s">
        <v>75</v>
      </c>
      <c r="D31" s="80" t="s">
        <v>51</v>
      </c>
      <c r="E31" s="80" t="s">
        <v>161</v>
      </c>
      <c r="F31" s="78" t="s">
        <v>146</v>
      </c>
      <c r="G31" s="80" t="s">
        <v>142</v>
      </c>
      <c r="H31" s="76" t="s">
        <v>100</v>
      </c>
      <c r="I31" s="128">
        <v>44799</v>
      </c>
      <c r="J31" s="131">
        <v>2</v>
      </c>
      <c r="K31" s="132"/>
      <c r="L31" s="76" t="s">
        <v>78</v>
      </c>
      <c r="M31" s="79">
        <v>2</v>
      </c>
      <c r="N31" s="26"/>
      <c r="O31" s="26"/>
    </row>
    <row r="32" spans="1:15" ht="21.95" customHeight="1" x14ac:dyDescent="0.2">
      <c r="A32" s="76">
        <v>26</v>
      </c>
      <c r="B32" s="133" t="s">
        <v>160</v>
      </c>
      <c r="C32" s="80" t="s">
        <v>75</v>
      </c>
      <c r="D32" s="80" t="s">
        <v>51</v>
      </c>
      <c r="E32" s="80" t="s">
        <v>153</v>
      </c>
      <c r="F32" s="78" t="s">
        <v>146</v>
      </c>
      <c r="G32" s="80" t="s">
        <v>142</v>
      </c>
      <c r="H32" s="76" t="s">
        <v>100</v>
      </c>
      <c r="I32" s="128">
        <v>44797</v>
      </c>
      <c r="J32" s="131">
        <v>2</v>
      </c>
      <c r="K32" s="132"/>
      <c r="L32" s="76" t="s">
        <v>78</v>
      </c>
      <c r="M32" s="79">
        <v>2</v>
      </c>
      <c r="N32" s="26"/>
      <c r="O32" s="26"/>
    </row>
    <row r="33" spans="1:15" ht="21.95" customHeight="1" x14ac:dyDescent="0.2">
      <c r="A33" s="76">
        <v>27</v>
      </c>
      <c r="B33" s="133" t="s">
        <v>160</v>
      </c>
      <c r="C33" s="80" t="s">
        <v>75</v>
      </c>
      <c r="D33" s="80" t="s">
        <v>51</v>
      </c>
      <c r="E33" s="80" t="s">
        <v>154</v>
      </c>
      <c r="F33" s="80" t="s">
        <v>107</v>
      </c>
      <c r="G33" s="80" t="s">
        <v>142</v>
      </c>
      <c r="H33" s="76" t="s">
        <v>100</v>
      </c>
      <c r="I33" s="128">
        <v>44797</v>
      </c>
      <c r="J33" s="131">
        <v>2</v>
      </c>
      <c r="K33" s="132"/>
      <c r="L33" s="76" t="s">
        <v>78</v>
      </c>
      <c r="M33" s="79">
        <v>2</v>
      </c>
      <c r="N33" s="26"/>
      <c r="O33" s="26"/>
    </row>
    <row r="34" spans="1:15" ht="21.95" customHeight="1" x14ac:dyDescent="0.2">
      <c r="A34" s="76">
        <v>28</v>
      </c>
      <c r="B34" s="133" t="s">
        <v>79</v>
      </c>
      <c r="C34" s="80" t="s">
        <v>80</v>
      </c>
      <c r="D34" s="80" t="s">
        <v>51</v>
      </c>
      <c r="E34" s="80" t="s">
        <v>161</v>
      </c>
      <c r="F34" s="78" t="s">
        <v>146</v>
      </c>
      <c r="G34" s="80" t="s">
        <v>142</v>
      </c>
      <c r="H34" s="76" t="s">
        <v>100</v>
      </c>
      <c r="I34" s="128">
        <v>44799</v>
      </c>
      <c r="J34" s="131">
        <v>2</v>
      </c>
      <c r="K34" s="132"/>
      <c r="L34" s="76" t="s">
        <v>78</v>
      </c>
      <c r="M34" s="79">
        <v>2</v>
      </c>
      <c r="N34" s="26"/>
      <c r="O34" s="26"/>
    </row>
    <row r="35" spans="1:15" ht="21.95" customHeight="1" x14ac:dyDescent="0.2">
      <c r="A35" s="76">
        <v>29</v>
      </c>
      <c r="B35" s="133" t="s">
        <v>79</v>
      </c>
      <c r="C35" s="80" t="s">
        <v>80</v>
      </c>
      <c r="D35" s="80" t="s">
        <v>51</v>
      </c>
      <c r="E35" s="80" t="s">
        <v>153</v>
      </c>
      <c r="F35" s="78" t="s">
        <v>146</v>
      </c>
      <c r="G35" s="80" t="s">
        <v>142</v>
      </c>
      <c r="H35" s="76" t="s">
        <v>100</v>
      </c>
      <c r="I35" s="128">
        <v>44797</v>
      </c>
      <c r="J35" s="131">
        <v>2</v>
      </c>
      <c r="K35" s="132"/>
      <c r="L35" s="76" t="s">
        <v>78</v>
      </c>
      <c r="M35" s="79">
        <v>2</v>
      </c>
      <c r="N35" s="26"/>
      <c r="O35" s="26"/>
    </row>
    <row r="36" spans="1:15" ht="21.95" customHeight="1" x14ac:dyDescent="0.2">
      <c r="A36" s="76">
        <v>30</v>
      </c>
      <c r="B36" s="133" t="s">
        <v>79</v>
      </c>
      <c r="C36" s="80" t="s">
        <v>80</v>
      </c>
      <c r="D36" s="80" t="s">
        <v>51</v>
      </c>
      <c r="E36" s="80" t="s">
        <v>154</v>
      </c>
      <c r="F36" s="80" t="s">
        <v>107</v>
      </c>
      <c r="G36" s="80" t="s">
        <v>142</v>
      </c>
      <c r="H36" s="76" t="s">
        <v>100</v>
      </c>
      <c r="I36" s="128">
        <v>44797</v>
      </c>
      <c r="J36" s="131">
        <v>2</v>
      </c>
      <c r="K36" s="132"/>
      <c r="L36" s="76" t="s">
        <v>78</v>
      </c>
      <c r="M36" s="79">
        <v>2</v>
      </c>
      <c r="N36" s="26"/>
      <c r="O36" s="26"/>
    </row>
    <row r="37" spans="1:15" ht="21.95" customHeight="1" x14ac:dyDescent="0.2">
      <c r="A37" s="76">
        <v>31</v>
      </c>
      <c r="B37" s="133" t="s">
        <v>96</v>
      </c>
      <c r="C37" s="80" t="s">
        <v>80</v>
      </c>
      <c r="D37" s="80" t="s">
        <v>51</v>
      </c>
      <c r="E37" s="80" t="s">
        <v>161</v>
      </c>
      <c r="F37" s="78" t="s">
        <v>146</v>
      </c>
      <c r="G37" s="80" t="s">
        <v>142</v>
      </c>
      <c r="H37" s="76" t="s">
        <v>100</v>
      </c>
      <c r="I37" s="128">
        <v>44799</v>
      </c>
      <c r="J37" s="131">
        <v>2</v>
      </c>
      <c r="K37" s="132"/>
      <c r="L37" s="76" t="s">
        <v>78</v>
      </c>
      <c r="M37" s="79">
        <v>2</v>
      </c>
      <c r="N37" s="26"/>
      <c r="O37" s="26"/>
    </row>
    <row r="38" spans="1:15" ht="21.95" customHeight="1" x14ac:dyDescent="0.2">
      <c r="A38" s="76">
        <v>32</v>
      </c>
      <c r="B38" s="133" t="s">
        <v>96</v>
      </c>
      <c r="C38" s="80" t="s">
        <v>80</v>
      </c>
      <c r="D38" s="80" t="s">
        <v>51</v>
      </c>
      <c r="E38" s="80" t="s">
        <v>153</v>
      </c>
      <c r="F38" s="78" t="s">
        <v>146</v>
      </c>
      <c r="G38" s="80" t="s">
        <v>142</v>
      </c>
      <c r="H38" s="76" t="s">
        <v>100</v>
      </c>
      <c r="I38" s="128">
        <v>44797</v>
      </c>
      <c r="J38" s="131">
        <v>2</v>
      </c>
      <c r="K38" s="132"/>
      <c r="L38" s="76" t="s">
        <v>78</v>
      </c>
      <c r="M38" s="79">
        <v>2</v>
      </c>
      <c r="N38" s="26"/>
      <c r="O38" s="26"/>
    </row>
    <row r="39" spans="1:15" ht="21.95" customHeight="1" x14ac:dyDescent="0.2">
      <c r="A39" s="76">
        <v>33</v>
      </c>
      <c r="B39" s="133" t="s">
        <v>96</v>
      </c>
      <c r="C39" s="80" t="s">
        <v>80</v>
      </c>
      <c r="D39" s="80" t="s">
        <v>51</v>
      </c>
      <c r="E39" s="80" t="s">
        <v>158</v>
      </c>
      <c r="F39" s="80" t="s">
        <v>107</v>
      </c>
      <c r="G39" s="80" t="s">
        <v>142</v>
      </c>
      <c r="H39" s="76" t="s">
        <v>100</v>
      </c>
      <c r="I39" s="128">
        <v>44796</v>
      </c>
      <c r="J39" s="131">
        <v>6</v>
      </c>
      <c r="K39" s="132"/>
      <c r="L39" s="76" t="s">
        <v>78</v>
      </c>
      <c r="M39" s="79">
        <v>2</v>
      </c>
      <c r="N39" s="26"/>
      <c r="O39" s="26"/>
    </row>
    <row r="40" spans="1:15" ht="21.95" customHeight="1" x14ac:dyDescent="0.2">
      <c r="A40" s="76">
        <v>34</v>
      </c>
      <c r="B40" s="133" t="s">
        <v>97</v>
      </c>
      <c r="C40" s="80" t="s">
        <v>80</v>
      </c>
      <c r="D40" s="80" t="s">
        <v>51</v>
      </c>
      <c r="E40" s="80" t="s">
        <v>161</v>
      </c>
      <c r="F40" s="78" t="s">
        <v>146</v>
      </c>
      <c r="G40" s="80" t="s">
        <v>142</v>
      </c>
      <c r="H40" s="76" t="s">
        <v>100</v>
      </c>
      <c r="I40" s="128">
        <v>44799</v>
      </c>
      <c r="J40" s="131">
        <v>2</v>
      </c>
      <c r="K40" s="132"/>
      <c r="L40" s="76" t="s">
        <v>78</v>
      </c>
      <c r="M40" s="79">
        <v>2</v>
      </c>
      <c r="N40" s="26"/>
      <c r="O40" s="26"/>
    </row>
    <row r="41" spans="1:15" ht="21.95" customHeight="1" x14ac:dyDescent="0.2">
      <c r="A41" s="76">
        <v>35</v>
      </c>
      <c r="B41" s="133" t="s">
        <v>97</v>
      </c>
      <c r="C41" s="80" t="s">
        <v>80</v>
      </c>
      <c r="D41" s="80" t="s">
        <v>51</v>
      </c>
      <c r="E41" s="80" t="s">
        <v>153</v>
      </c>
      <c r="F41" s="78" t="s">
        <v>146</v>
      </c>
      <c r="G41" s="80" t="s">
        <v>142</v>
      </c>
      <c r="H41" s="76" t="s">
        <v>100</v>
      </c>
      <c r="I41" s="128">
        <v>44797</v>
      </c>
      <c r="J41" s="131">
        <v>2</v>
      </c>
      <c r="K41" s="132"/>
      <c r="L41" s="76" t="s">
        <v>78</v>
      </c>
      <c r="M41" s="79">
        <v>2</v>
      </c>
      <c r="N41" s="26"/>
      <c r="O41" s="26"/>
    </row>
    <row r="42" spans="1:15" ht="21.95" customHeight="1" x14ac:dyDescent="0.2">
      <c r="A42" s="76">
        <v>36</v>
      </c>
      <c r="B42" s="133" t="s">
        <v>97</v>
      </c>
      <c r="C42" s="80" t="s">
        <v>80</v>
      </c>
      <c r="D42" s="80" t="s">
        <v>51</v>
      </c>
      <c r="E42" s="80" t="s">
        <v>154</v>
      </c>
      <c r="F42" s="80" t="s">
        <v>107</v>
      </c>
      <c r="G42" s="80" t="s">
        <v>142</v>
      </c>
      <c r="H42" s="76" t="s">
        <v>100</v>
      </c>
      <c r="I42" s="128">
        <v>44797</v>
      </c>
      <c r="J42" s="131">
        <v>2</v>
      </c>
      <c r="K42" s="132"/>
      <c r="L42" s="76" t="s">
        <v>78</v>
      </c>
      <c r="M42" s="79">
        <v>2</v>
      </c>
      <c r="N42" s="26"/>
      <c r="O42" s="26"/>
    </row>
    <row r="43" spans="1:15" ht="21.95" customHeight="1" x14ac:dyDescent="0.2">
      <c r="A43" s="76">
        <v>37</v>
      </c>
      <c r="B43" s="133" t="s">
        <v>86</v>
      </c>
      <c r="C43" s="80" t="s">
        <v>84</v>
      </c>
      <c r="D43" s="80" t="s">
        <v>51</v>
      </c>
      <c r="E43" s="80" t="s">
        <v>161</v>
      </c>
      <c r="F43" s="78" t="s">
        <v>146</v>
      </c>
      <c r="G43" s="80" t="s">
        <v>142</v>
      </c>
      <c r="H43" s="76" t="s">
        <v>100</v>
      </c>
      <c r="I43" s="128">
        <v>44799</v>
      </c>
      <c r="J43" s="131">
        <v>2</v>
      </c>
      <c r="K43" s="132"/>
      <c r="L43" s="76" t="s">
        <v>78</v>
      </c>
      <c r="M43" s="79">
        <v>2</v>
      </c>
      <c r="N43" s="26"/>
      <c r="O43" s="26"/>
    </row>
    <row r="44" spans="1:15" ht="21.95" customHeight="1" x14ac:dyDescent="0.2">
      <c r="A44" s="76">
        <v>38</v>
      </c>
      <c r="B44" s="133" t="s">
        <v>86</v>
      </c>
      <c r="C44" s="80" t="s">
        <v>84</v>
      </c>
      <c r="D44" s="80" t="s">
        <v>51</v>
      </c>
      <c r="E44" s="80" t="s">
        <v>153</v>
      </c>
      <c r="F44" s="78" t="s">
        <v>146</v>
      </c>
      <c r="G44" s="80" t="s">
        <v>142</v>
      </c>
      <c r="H44" s="76" t="s">
        <v>100</v>
      </c>
      <c r="I44" s="128">
        <v>44797</v>
      </c>
      <c r="J44" s="131">
        <v>2</v>
      </c>
      <c r="K44" s="132"/>
      <c r="L44" s="76" t="s">
        <v>78</v>
      </c>
      <c r="M44" s="79">
        <v>2</v>
      </c>
      <c r="N44" s="26"/>
      <c r="O44" s="26"/>
    </row>
    <row r="45" spans="1:15" ht="21.95" customHeight="1" x14ac:dyDescent="0.2">
      <c r="A45" s="76">
        <v>39</v>
      </c>
      <c r="B45" s="133" t="s">
        <v>86</v>
      </c>
      <c r="C45" s="80" t="s">
        <v>84</v>
      </c>
      <c r="D45" s="80" t="s">
        <v>51</v>
      </c>
      <c r="E45" s="80" t="s">
        <v>154</v>
      </c>
      <c r="F45" s="80" t="s">
        <v>107</v>
      </c>
      <c r="G45" s="80" t="s">
        <v>142</v>
      </c>
      <c r="H45" s="76" t="s">
        <v>100</v>
      </c>
      <c r="I45" s="128">
        <v>44797</v>
      </c>
      <c r="J45" s="131">
        <v>2</v>
      </c>
      <c r="K45" s="132"/>
      <c r="L45" s="76" t="s">
        <v>78</v>
      </c>
      <c r="M45" s="79">
        <v>2</v>
      </c>
      <c r="N45" s="26"/>
      <c r="O45" s="26"/>
    </row>
    <row r="46" spans="1:15" ht="21.95" customHeight="1" x14ac:dyDescent="0.2">
      <c r="A46" s="76">
        <v>40</v>
      </c>
      <c r="B46" s="133" t="s">
        <v>163</v>
      </c>
      <c r="C46" s="80" t="s">
        <v>84</v>
      </c>
      <c r="D46" s="80" t="s">
        <v>51</v>
      </c>
      <c r="E46" s="80" t="s">
        <v>161</v>
      </c>
      <c r="F46" s="78" t="s">
        <v>146</v>
      </c>
      <c r="G46" s="80" t="s">
        <v>142</v>
      </c>
      <c r="H46" s="76" t="s">
        <v>100</v>
      </c>
      <c r="I46" s="128">
        <v>44799</v>
      </c>
      <c r="J46" s="131">
        <v>2</v>
      </c>
      <c r="K46" s="132"/>
      <c r="L46" s="76" t="s">
        <v>78</v>
      </c>
      <c r="M46" s="79">
        <v>2</v>
      </c>
      <c r="N46" s="26"/>
      <c r="O46" s="26"/>
    </row>
    <row r="47" spans="1:15" ht="21.95" customHeight="1" x14ac:dyDescent="0.2">
      <c r="A47" s="76">
        <v>41</v>
      </c>
      <c r="B47" s="133" t="s">
        <v>163</v>
      </c>
      <c r="C47" s="80" t="s">
        <v>84</v>
      </c>
      <c r="D47" s="80" t="s">
        <v>51</v>
      </c>
      <c r="E47" s="80" t="s">
        <v>153</v>
      </c>
      <c r="F47" s="78" t="s">
        <v>146</v>
      </c>
      <c r="G47" s="80" t="s">
        <v>142</v>
      </c>
      <c r="H47" s="76" t="s">
        <v>100</v>
      </c>
      <c r="I47" s="128">
        <v>44797</v>
      </c>
      <c r="J47" s="131">
        <v>2</v>
      </c>
      <c r="K47" s="132"/>
      <c r="L47" s="76" t="s">
        <v>78</v>
      </c>
      <c r="M47" s="79">
        <v>2</v>
      </c>
      <c r="N47" s="26"/>
      <c r="O47" s="26"/>
    </row>
    <row r="48" spans="1:15" ht="21.95" customHeight="1" x14ac:dyDescent="0.2">
      <c r="A48" s="76">
        <v>42</v>
      </c>
      <c r="B48" s="133" t="s">
        <v>163</v>
      </c>
      <c r="C48" s="80" t="s">
        <v>84</v>
      </c>
      <c r="D48" s="80" t="s">
        <v>51</v>
      </c>
      <c r="E48" s="80" t="s">
        <v>154</v>
      </c>
      <c r="F48" s="80" t="s">
        <v>107</v>
      </c>
      <c r="G48" s="80" t="s">
        <v>142</v>
      </c>
      <c r="H48" s="76" t="s">
        <v>100</v>
      </c>
      <c r="I48" s="128">
        <v>44797</v>
      </c>
      <c r="J48" s="131">
        <v>2</v>
      </c>
      <c r="K48" s="132"/>
      <c r="L48" s="76" t="s">
        <v>78</v>
      </c>
      <c r="M48" s="79">
        <v>2</v>
      </c>
      <c r="N48" s="26"/>
      <c r="O48" s="26"/>
    </row>
    <row r="49" spans="1:15" ht="21.95" customHeight="1" x14ac:dyDescent="0.2">
      <c r="A49" s="76">
        <v>43</v>
      </c>
      <c r="B49" s="133" t="s">
        <v>95</v>
      </c>
      <c r="C49" s="80" t="s">
        <v>82</v>
      </c>
      <c r="D49" s="80" t="s">
        <v>51</v>
      </c>
      <c r="E49" s="80" t="s">
        <v>161</v>
      </c>
      <c r="F49" s="78" t="s">
        <v>146</v>
      </c>
      <c r="G49" s="80" t="s">
        <v>142</v>
      </c>
      <c r="H49" s="76" t="s">
        <v>100</v>
      </c>
      <c r="I49" s="128">
        <v>44799</v>
      </c>
      <c r="J49" s="131">
        <v>2</v>
      </c>
      <c r="K49" s="132"/>
      <c r="L49" s="76" t="s">
        <v>78</v>
      </c>
      <c r="M49" s="79">
        <v>2</v>
      </c>
      <c r="N49" s="26"/>
      <c r="O49" s="26"/>
    </row>
    <row r="50" spans="1:15" ht="21.95" customHeight="1" x14ac:dyDescent="0.2">
      <c r="A50" s="76">
        <v>44</v>
      </c>
      <c r="B50" s="133" t="s">
        <v>95</v>
      </c>
      <c r="C50" s="80" t="s">
        <v>82</v>
      </c>
      <c r="D50" s="80" t="s">
        <v>51</v>
      </c>
      <c r="E50" s="80" t="s">
        <v>153</v>
      </c>
      <c r="F50" s="78" t="s">
        <v>146</v>
      </c>
      <c r="G50" s="80" t="s">
        <v>142</v>
      </c>
      <c r="H50" s="76" t="s">
        <v>100</v>
      </c>
      <c r="I50" s="128">
        <v>44797</v>
      </c>
      <c r="J50" s="131">
        <v>2</v>
      </c>
      <c r="K50" s="132"/>
      <c r="L50" s="76" t="s">
        <v>78</v>
      </c>
      <c r="M50" s="79">
        <v>2</v>
      </c>
      <c r="N50" s="26"/>
      <c r="O50" s="26"/>
    </row>
    <row r="51" spans="1:15" ht="21.95" customHeight="1" x14ac:dyDescent="0.2">
      <c r="A51" s="76">
        <v>45</v>
      </c>
      <c r="B51" s="133" t="s">
        <v>95</v>
      </c>
      <c r="C51" s="80" t="s">
        <v>82</v>
      </c>
      <c r="D51" s="80" t="s">
        <v>51</v>
      </c>
      <c r="E51" s="80" t="s">
        <v>154</v>
      </c>
      <c r="F51" s="80" t="s">
        <v>107</v>
      </c>
      <c r="G51" s="80" t="s">
        <v>142</v>
      </c>
      <c r="H51" s="76" t="s">
        <v>100</v>
      </c>
      <c r="I51" s="128">
        <v>44797</v>
      </c>
      <c r="J51" s="131">
        <v>2</v>
      </c>
      <c r="K51" s="132"/>
      <c r="L51" s="76" t="s">
        <v>78</v>
      </c>
      <c r="M51" s="79">
        <v>2</v>
      </c>
      <c r="N51" s="26"/>
      <c r="O51" s="26"/>
    </row>
    <row r="52" spans="1:15" ht="21.95" customHeight="1" x14ac:dyDescent="0.2">
      <c r="A52" s="76">
        <v>46</v>
      </c>
      <c r="B52" s="133" t="s">
        <v>81</v>
      </c>
      <c r="C52" s="80" t="s">
        <v>82</v>
      </c>
      <c r="D52" s="80" t="s">
        <v>51</v>
      </c>
      <c r="E52" s="80" t="s">
        <v>161</v>
      </c>
      <c r="F52" s="78" t="s">
        <v>146</v>
      </c>
      <c r="G52" s="80" t="s">
        <v>142</v>
      </c>
      <c r="H52" s="76" t="s">
        <v>100</v>
      </c>
      <c r="I52" s="128">
        <v>44799</v>
      </c>
      <c r="J52" s="131">
        <v>2</v>
      </c>
      <c r="K52" s="132"/>
      <c r="L52" s="76" t="s">
        <v>78</v>
      </c>
      <c r="M52" s="79">
        <v>2</v>
      </c>
      <c r="N52" s="26"/>
      <c r="O52" s="26"/>
    </row>
    <row r="53" spans="1:15" ht="21.95" customHeight="1" x14ac:dyDescent="0.2">
      <c r="A53" s="76">
        <v>47</v>
      </c>
      <c r="B53" s="133" t="s">
        <v>81</v>
      </c>
      <c r="C53" s="80" t="s">
        <v>82</v>
      </c>
      <c r="D53" s="80" t="s">
        <v>51</v>
      </c>
      <c r="E53" s="80" t="s">
        <v>153</v>
      </c>
      <c r="F53" s="78" t="s">
        <v>146</v>
      </c>
      <c r="G53" s="80" t="s">
        <v>142</v>
      </c>
      <c r="H53" s="76" t="s">
        <v>100</v>
      </c>
      <c r="I53" s="128">
        <v>44797</v>
      </c>
      <c r="J53" s="131">
        <v>2</v>
      </c>
      <c r="K53" s="132"/>
      <c r="L53" s="76" t="s">
        <v>78</v>
      </c>
      <c r="M53" s="79">
        <v>2</v>
      </c>
      <c r="N53" s="26"/>
      <c r="O53" s="26"/>
    </row>
    <row r="54" spans="1:15" ht="21.95" customHeight="1" x14ac:dyDescent="0.2">
      <c r="A54" s="76">
        <v>48</v>
      </c>
      <c r="B54" s="133" t="s">
        <v>81</v>
      </c>
      <c r="C54" s="80" t="s">
        <v>82</v>
      </c>
      <c r="D54" s="80" t="s">
        <v>51</v>
      </c>
      <c r="E54" s="80" t="s">
        <v>154</v>
      </c>
      <c r="F54" s="80" t="s">
        <v>107</v>
      </c>
      <c r="G54" s="80" t="s">
        <v>142</v>
      </c>
      <c r="H54" s="76" t="s">
        <v>100</v>
      </c>
      <c r="I54" s="128">
        <v>44797</v>
      </c>
      <c r="J54" s="131">
        <v>2</v>
      </c>
      <c r="K54" s="132"/>
      <c r="L54" s="76" t="s">
        <v>78</v>
      </c>
      <c r="M54" s="79">
        <v>2</v>
      </c>
      <c r="N54" s="26"/>
      <c r="O54" s="26"/>
    </row>
    <row r="55" spans="1:15" ht="21.95" customHeight="1" x14ac:dyDescent="0.2">
      <c r="A55" s="76">
        <v>49</v>
      </c>
      <c r="B55" s="133" t="s">
        <v>103</v>
      </c>
      <c r="C55" s="80" t="s">
        <v>76</v>
      </c>
      <c r="D55" s="80" t="s">
        <v>51</v>
      </c>
      <c r="E55" s="80" t="s">
        <v>161</v>
      </c>
      <c r="F55" s="78" t="s">
        <v>146</v>
      </c>
      <c r="G55" s="80" t="s">
        <v>142</v>
      </c>
      <c r="H55" s="76" t="s">
        <v>100</v>
      </c>
      <c r="I55" s="128">
        <v>44799</v>
      </c>
      <c r="J55" s="131">
        <v>2</v>
      </c>
      <c r="K55" s="132"/>
      <c r="L55" s="76" t="s">
        <v>78</v>
      </c>
      <c r="M55" s="79">
        <v>2</v>
      </c>
      <c r="N55" s="26"/>
      <c r="O55" s="26"/>
    </row>
    <row r="56" spans="1:15" ht="21.95" customHeight="1" x14ac:dyDescent="0.2">
      <c r="A56" s="76">
        <v>50</v>
      </c>
      <c r="B56" s="133" t="s">
        <v>103</v>
      </c>
      <c r="C56" s="80" t="s">
        <v>76</v>
      </c>
      <c r="D56" s="80" t="s">
        <v>51</v>
      </c>
      <c r="E56" s="80" t="s">
        <v>153</v>
      </c>
      <c r="F56" s="78" t="s">
        <v>146</v>
      </c>
      <c r="G56" s="80" t="s">
        <v>142</v>
      </c>
      <c r="H56" s="76" t="s">
        <v>100</v>
      </c>
      <c r="I56" s="128">
        <v>44797</v>
      </c>
      <c r="J56" s="131">
        <v>2</v>
      </c>
      <c r="K56" s="132"/>
      <c r="L56" s="76" t="s">
        <v>78</v>
      </c>
      <c r="M56" s="79">
        <v>2</v>
      </c>
      <c r="N56" s="26"/>
      <c r="O56" s="26"/>
    </row>
    <row r="57" spans="1:15" ht="21.95" customHeight="1" x14ac:dyDescent="0.2">
      <c r="A57" s="76">
        <v>51</v>
      </c>
      <c r="B57" s="133" t="s">
        <v>103</v>
      </c>
      <c r="C57" s="80" t="s">
        <v>76</v>
      </c>
      <c r="D57" s="80" t="s">
        <v>51</v>
      </c>
      <c r="E57" s="80" t="s">
        <v>154</v>
      </c>
      <c r="F57" s="80" t="s">
        <v>107</v>
      </c>
      <c r="G57" s="80" t="s">
        <v>142</v>
      </c>
      <c r="H57" s="76" t="s">
        <v>100</v>
      </c>
      <c r="I57" s="128">
        <v>44797</v>
      </c>
      <c r="J57" s="131">
        <v>2</v>
      </c>
      <c r="K57" s="132"/>
      <c r="L57" s="76" t="s">
        <v>78</v>
      </c>
      <c r="M57" s="79">
        <v>2</v>
      </c>
      <c r="N57" s="26"/>
      <c r="O57" s="26"/>
    </row>
    <row r="58" spans="1:15" ht="21.95" customHeight="1" x14ac:dyDescent="0.2">
      <c r="A58" s="76">
        <v>52</v>
      </c>
      <c r="B58" s="133" t="s">
        <v>112</v>
      </c>
      <c r="C58" s="80" t="s">
        <v>76</v>
      </c>
      <c r="D58" s="80" t="s">
        <v>51</v>
      </c>
      <c r="E58" s="80" t="s">
        <v>161</v>
      </c>
      <c r="F58" s="78" t="s">
        <v>146</v>
      </c>
      <c r="G58" s="80" t="s">
        <v>142</v>
      </c>
      <c r="H58" s="76" t="s">
        <v>100</v>
      </c>
      <c r="I58" s="128">
        <v>44799</v>
      </c>
      <c r="J58" s="131">
        <v>2</v>
      </c>
      <c r="K58" s="132"/>
      <c r="L58" s="76" t="s">
        <v>78</v>
      </c>
      <c r="M58" s="79">
        <v>2</v>
      </c>
      <c r="N58" s="26"/>
      <c r="O58" s="26"/>
    </row>
    <row r="59" spans="1:15" ht="21.95" customHeight="1" x14ac:dyDescent="0.2">
      <c r="A59" s="76">
        <v>53</v>
      </c>
      <c r="B59" s="133" t="s">
        <v>112</v>
      </c>
      <c r="C59" s="80" t="s">
        <v>76</v>
      </c>
      <c r="D59" s="80" t="s">
        <v>51</v>
      </c>
      <c r="E59" s="80" t="s">
        <v>153</v>
      </c>
      <c r="F59" s="78" t="s">
        <v>146</v>
      </c>
      <c r="G59" s="80" t="s">
        <v>142</v>
      </c>
      <c r="H59" s="76" t="s">
        <v>100</v>
      </c>
      <c r="I59" s="128">
        <v>44797</v>
      </c>
      <c r="J59" s="131">
        <v>2</v>
      </c>
      <c r="K59" s="132"/>
      <c r="L59" s="76" t="s">
        <v>78</v>
      </c>
      <c r="M59" s="79">
        <v>2</v>
      </c>
      <c r="N59" s="26"/>
      <c r="O59" s="26"/>
    </row>
    <row r="60" spans="1:15" ht="21.95" customHeight="1" x14ac:dyDescent="0.2">
      <c r="A60" s="76">
        <v>54</v>
      </c>
      <c r="B60" s="133" t="s">
        <v>112</v>
      </c>
      <c r="C60" s="80" t="s">
        <v>76</v>
      </c>
      <c r="D60" s="80" t="s">
        <v>51</v>
      </c>
      <c r="E60" s="80" t="s">
        <v>154</v>
      </c>
      <c r="F60" s="80" t="s">
        <v>107</v>
      </c>
      <c r="G60" s="80" t="s">
        <v>142</v>
      </c>
      <c r="H60" s="76" t="s">
        <v>100</v>
      </c>
      <c r="I60" s="128">
        <v>44797</v>
      </c>
      <c r="J60" s="131">
        <v>2</v>
      </c>
      <c r="K60" s="132"/>
      <c r="L60" s="76" t="s">
        <v>78</v>
      </c>
      <c r="M60" s="79">
        <v>2</v>
      </c>
      <c r="N60" s="26"/>
      <c r="O60" s="26"/>
    </row>
    <row r="61" spans="1:15" ht="21.95" customHeight="1" x14ac:dyDescent="0.2">
      <c r="A61" s="76">
        <v>55</v>
      </c>
      <c r="B61" s="133" t="s">
        <v>143</v>
      </c>
      <c r="C61" s="80" t="s">
        <v>76</v>
      </c>
      <c r="D61" s="80" t="s">
        <v>51</v>
      </c>
      <c r="E61" s="80" t="s">
        <v>161</v>
      </c>
      <c r="F61" s="78" t="s">
        <v>146</v>
      </c>
      <c r="G61" s="80" t="s">
        <v>142</v>
      </c>
      <c r="H61" s="76" t="s">
        <v>100</v>
      </c>
      <c r="I61" s="128">
        <v>44799</v>
      </c>
      <c r="J61" s="131">
        <v>2</v>
      </c>
      <c r="K61" s="132"/>
      <c r="L61" s="76" t="s">
        <v>78</v>
      </c>
      <c r="M61" s="79">
        <v>2</v>
      </c>
      <c r="N61" s="26"/>
      <c r="O61" s="26"/>
    </row>
    <row r="62" spans="1:15" ht="21.95" customHeight="1" x14ac:dyDescent="0.2">
      <c r="A62" s="76">
        <v>56</v>
      </c>
      <c r="B62" s="133" t="s">
        <v>143</v>
      </c>
      <c r="C62" s="80" t="s">
        <v>76</v>
      </c>
      <c r="D62" s="80" t="s">
        <v>51</v>
      </c>
      <c r="E62" s="80" t="s">
        <v>153</v>
      </c>
      <c r="F62" s="78" t="s">
        <v>146</v>
      </c>
      <c r="G62" s="80" t="s">
        <v>142</v>
      </c>
      <c r="H62" s="76" t="s">
        <v>100</v>
      </c>
      <c r="I62" s="128">
        <v>44797</v>
      </c>
      <c r="J62" s="131">
        <v>2</v>
      </c>
      <c r="K62" s="132"/>
      <c r="L62" s="76" t="s">
        <v>78</v>
      </c>
      <c r="M62" s="79">
        <v>2</v>
      </c>
      <c r="N62" s="26"/>
      <c r="O62" s="26"/>
    </row>
    <row r="63" spans="1:15" ht="21.95" customHeight="1" x14ac:dyDescent="0.2">
      <c r="A63" s="76">
        <v>57</v>
      </c>
      <c r="B63" s="133" t="s">
        <v>143</v>
      </c>
      <c r="C63" s="80" t="s">
        <v>76</v>
      </c>
      <c r="D63" s="80" t="s">
        <v>51</v>
      </c>
      <c r="E63" s="80" t="s">
        <v>154</v>
      </c>
      <c r="F63" s="80" t="s">
        <v>107</v>
      </c>
      <c r="G63" s="80" t="s">
        <v>142</v>
      </c>
      <c r="H63" s="76" t="s">
        <v>100</v>
      </c>
      <c r="I63" s="128">
        <v>44797</v>
      </c>
      <c r="J63" s="131">
        <v>2</v>
      </c>
      <c r="K63" s="132"/>
      <c r="L63" s="76" t="s">
        <v>78</v>
      </c>
      <c r="M63" s="79">
        <v>2</v>
      </c>
      <c r="N63" s="26"/>
      <c r="O63" s="26"/>
    </row>
    <row r="64" spans="1:15" ht="21.95" customHeight="1" x14ac:dyDescent="0.2">
      <c r="A64" s="76">
        <v>58</v>
      </c>
      <c r="B64" s="133" t="s">
        <v>164</v>
      </c>
      <c r="C64" s="80" t="s">
        <v>76</v>
      </c>
      <c r="D64" s="80" t="s">
        <v>51</v>
      </c>
      <c r="E64" s="80" t="s">
        <v>161</v>
      </c>
      <c r="F64" s="78" t="s">
        <v>146</v>
      </c>
      <c r="G64" s="80" t="s">
        <v>142</v>
      </c>
      <c r="H64" s="76" t="s">
        <v>100</v>
      </c>
      <c r="I64" s="128">
        <v>44799</v>
      </c>
      <c r="J64" s="131">
        <v>2</v>
      </c>
      <c r="K64" s="132"/>
      <c r="L64" s="76" t="s">
        <v>78</v>
      </c>
      <c r="M64" s="79">
        <v>2</v>
      </c>
      <c r="N64" s="26"/>
      <c r="O64" s="26"/>
    </row>
    <row r="65" spans="1:15" ht="21.95" customHeight="1" x14ac:dyDescent="0.2">
      <c r="A65" s="76">
        <v>59</v>
      </c>
      <c r="B65" s="133" t="s">
        <v>164</v>
      </c>
      <c r="C65" s="80" t="s">
        <v>76</v>
      </c>
      <c r="D65" s="80" t="s">
        <v>51</v>
      </c>
      <c r="E65" s="80" t="s">
        <v>153</v>
      </c>
      <c r="F65" s="78" t="s">
        <v>146</v>
      </c>
      <c r="G65" s="80" t="s">
        <v>142</v>
      </c>
      <c r="H65" s="76" t="s">
        <v>100</v>
      </c>
      <c r="I65" s="128">
        <v>44797</v>
      </c>
      <c r="J65" s="131">
        <v>2</v>
      </c>
      <c r="K65" s="132"/>
      <c r="L65" s="76" t="s">
        <v>78</v>
      </c>
      <c r="M65" s="79">
        <v>2</v>
      </c>
      <c r="N65" s="26"/>
      <c r="O65" s="26"/>
    </row>
    <row r="66" spans="1:15" ht="21.95" customHeight="1" x14ac:dyDescent="0.2">
      <c r="A66" s="76">
        <v>60</v>
      </c>
      <c r="B66" s="133" t="s">
        <v>164</v>
      </c>
      <c r="C66" s="80" t="s">
        <v>76</v>
      </c>
      <c r="D66" s="80" t="s">
        <v>51</v>
      </c>
      <c r="E66" s="80" t="s">
        <v>154</v>
      </c>
      <c r="F66" s="80" t="s">
        <v>107</v>
      </c>
      <c r="G66" s="80" t="s">
        <v>142</v>
      </c>
      <c r="H66" s="76" t="s">
        <v>100</v>
      </c>
      <c r="I66" s="128">
        <v>44797</v>
      </c>
      <c r="J66" s="131">
        <v>2</v>
      </c>
      <c r="K66" s="132"/>
      <c r="L66" s="76" t="s">
        <v>78</v>
      </c>
      <c r="M66" s="79">
        <v>2</v>
      </c>
      <c r="N66" s="26"/>
      <c r="O66" s="26"/>
    </row>
    <row r="67" spans="1:15" ht="21.95" customHeight="1" x14ac:dyDescent="0.2">
      <c r="A67" s="76">
        <v>61</v>
      </c>
      <c r="B67" s="133" t="s">
        <v>165</v>
      </c>
      <c r="C67" s="80" t="s">
        <v>76</v>
      </c>
      <c r="D67" s="80" t="s">
        <v>51</v>
      </c>
      <c r="E67" s="80" t="s">
        <v>161</v>
      </c>
      <c r="F67" s="78" t="s">
        <v>146</v>
      </c>
      <c r="G67" s="80" t="s">
        <v>142</v>
      </c>
      <c r="H67" s="76" t="s">
        <v>100</v>
      </c>
      <c r="I67" s="128">
        <v>44799</v>
      </c>
      <c r="J67" s="131">
        <v>2</v>
      </c>
      <c r="K67" s="132"/>
      <c r="L67" s="76" t="s">
        <v>78</v>
      </c>
      <c r="M67" s="79">
        <v>2</v>
      </c>
      <c r="N67" s="26"/>
      <c r="O67" s="26"/>
    </row>
    <row r="68" spans="1:15" ht="21.95" customHeight="1" x14ac:dyDescent="0.2">
      <c r="A68" s="76">
        <v>62</v>
      </c>
      <c r="B68" s="133" t="s">
        <v>165</v>
      </c>
      <c r="C68" s="80" t="s">
        <v>76</v>
      </c>
      <c r="D68" s="80" t="s">
        <v>51</v>
      </c>
      <c r="E68" s="80" t="s">
        <v>153</v>
      </c>
      <c r="F68" s="78" t="s">
        <v>146</v>
      </c>
      <c r="G68" s="80" t="s">
        <v>142</v>
      </c>
      <c r="H68" s="76" t="s">
        <v>100</v>
      </c>
      <c r="I68" s="128">
        <v>44797</v>
      </c>
      <c r="J68" s="131">
        <v>2</v>
      </c>
      <c r="K68" s="132"/>
      <c r="L68" s="76" t="s">
        <v>78</v>
      </c>
      <c r="M68" s="79">
        <v>2</v>
      </c>
      <c r="N68" s="26"/>
      <c r="O68" s="26"/>
    </row>
    <row r="69" spans="1:15" ht="21.95" customHeight="1" x14ac:dyDescent="0.2">
      <c r="A69" s="76">
        <v>63</v>
      </c>
      <c r="B69" s="133" t="s">
        <v>165</v>
      </c>
      <c r="C69" s="80" t="s">
        <v>76</v>
      </c>
      <c r="D69" s="80" t="s">
        <v>51</v>
      </c>
      <c r="E69" s="80" t="s">
        <v>154</v>
      </c>
      <c r="F69" s="80" t="s">
        <v>107</v>
      </c>
      <c r="G69" s="80" t="s">
        <v>142</v>
      </c>
      <c r="H69" s="76" t="s">
        <v>100</v>
      </c>
      <c r="I69" s="128">
        <v>44797</v>
      </c>
      <c r="J69" s="131">
        <v>2</v>
      </c>
      <c r="K69" s="132"/>
      <c r="L69" s="76" t="s">
        <v>78</v>
      </c>
      <c r="M69" s="79">
        <v>2</v>
      </c>
      <c r="N69" s="26"/>
      <c r="O69" s="26"/>
    </row>
    <row r="70" spans="1:15" ht="21.95" customHeight="1" x14ac:dyDescent="0.2">
      <c r="A70" s="76">
        <v>64</v>
      </c>
      <c r="B70" s="133" t="s">
        <v>165</v>
      </c>
      <c r="C70" s="80" t="s">
        <v>76</v>
      </c>
      <c r="D70" s="80" t="s">
        <v>51</v>
      </c>
      <c r="E70" s="80" t="s">
        <v>158</v>
      </c>
      <c r="F70" s="80" t="s">
        <v>107</v>
      </c>
      <c r="G70" s="80" t="s">
        <v>142</v>
      </c>
      <c r="H70" s="76" t="s">
        <v>100</v>
      </c>
      <c r="I70" s="128">
        <v>44796</v>
      </c>
      <c r="J70" s="131">
        <v>6</v>
      </c>
      <c r="K70" s="132"/>
      <c r="L70" s="76" t="s">
        <v>78</v>
      </c>
      <c r="M70" s="79">
        <v>2</v>
      </c>
      <c r="N70" s="26"/>
      <c r="O70" s="26"/>
    </row>
    <row r="71" spans="1:15" ht="21.95" customHeight="1" x14ac:dyDescent="0.2">
      <c r="A71" s="76">
        <v>65</v>
      </c>
      <c r="B71" s="133" t="s">
        <v>92</v>
      </c>
      <c r="C71" s="80" t="s">
        <v>87</v>
      </c>
      <c r="D71" s="80" t="s">
        <v>64</v>
      </c>
      <c r="E71" s="80" t="s">
        <v>161</v>
      </c>
      <c r="F71" s="78" t="s">
        <v>146</v>
      </c>
      <c r="G71" s="80" t="s">
        <v>142</v>
      </c>
      <c r="H71" s="76" t="s">
        <v>100</v>
      </c>
      <c r="I71" s="128">
        <v>44799</v>
      </c>
      <c r="J71" s="131">
        <v>2</v>
      </c>
      <c r="K71" s="132"/>
      <c r="L71" s="76" t="s">
        <v>78</v>
      </c>
      <c r="M71" s="79">
        <v>2</v>
      </c>
      <c r="N71" s="26"/>
      <c r="O71" s="26"/>
    </row>
    <row r="72" spans="1:15" ht="21.95" customHeight="1" x14ac:dyDescent="0.2">
      <c r="A72" s="76">
        <v>66</v>
      </c>
      <c r="B72" s="133" t="s">
        <v>92</v>
      </c>
      <c r="C72" s="80" t="s">
        <v>87</v>
      </c>
      <c r="D72" s="80" t="s">
        <v>64</v>
      </c>
      <c r="E72" s="80" t="s">
        <v>153</v>
      </c>
      <c r="F72" s="78" t="s">
        <v>146</v>
      </c>
      <c r="G72" s="80" t="s">
        <v>142</v>
      </c>
      <c r="H72" s="76" t="s">
        <v>100</v>
      </c>
      <c r="I72" s="128">
        <v>44797</v>
      </c>
      <c r="J72" s="131">
        <v>2</v>
      </c>
      <c r="K72" s="132"/>
      <c r="L72" s="76" t="s">
        <v>78</v>
      </c>
      <c r="M72" s="79">
        <v>2</v>
      </c>
      <c r="N72" s="26"/>
      <c r="O72" s="26"/>
    </row>
    <row r="73" spans="1:15" ht="21.95" customHeight="1" x14ac:dyDescent="0.2">
      <c r="A73" s="76">
        <v>67</v>
      </c>
      <c r="B73" s="133" t="s">
        <v>92</v>
      </c>
      <c r="C73" s="80" t="s">
        <v>87</v>
      </c>
      <c r="D73" s="80" t="s">
        <v>64</v>
      </c>
      <c r="E73" s="80" t="s">
        <v>154</v>
      </c>
      <c r="F73" s="80" t="s">
        <v>107</v>
      </c>
      <c r="G73" s="80" t="s">
        <v>142</v>
      </c>
      <c r="H73" s="76" t="s">
        <v>100</v>
      </c>
      <c r="I73" s="128">
        <v>44797</v>
      </c>
      <c r="J73" s="131">
        <v>2</v>
      </c>
      <c r="K73" s="132"/>
      <c r="L73" s="76" t="s">
        <v>78</v>
      </c>
      <c r="M73" s="79">
        <v>2</v>
      </c>
      <c r="N73" s="26"/>
      <c r="O73" s="26"/>
    </row>
    <row r="74" spans="1:15" ht="21.95" customHeight="1" x14ac:dyDescent="0.2">
      <c r="A74" s="76">
        <v>68</v>
      </c>
      <c r="B74" s="133" t="s">
        <v>93</v>
      </c>
      <c r="C74" s="80" t="s">
        <v>94</v>
      </c>
      <c r="D74" s="80" t="s">
        <v>64</v>
      </c>
      <c r="E74" s="80" t="s">
        <v>161</v>
      </c>
      <c r="F74" s="78" t="s">
        <v>146</v>
      </c>
      <c r="G74" s="80" t="s">
        <v>142</v>
      </c>
      <c r="H74" s="76" t="s">
        <v>100</v>
      </c>
      <c r="I74" s="128">
        <v>44799</v>
      </c>
      <c r="J74" s="131">
        <v>2</v>
      </c>
      <c r="K74" s="132"/>
      <c r="L74" s="76" t="s">
        <v>78</v>
      </c>
      <c r="M74" s="79">
        <v>2</v>
      </c>
      <c r="N74" s="26"/>
      <c r="O74" s="26"/>
    </row>
    <row r="75" spans="1:15" ht="21.95" customHeight="1" x14ac:dyDescent="0.2">
      <c r="A75" s="76">
        <v>69</v>
      </c>
      <c r="B75" s="133" t="s">
        <v>93</v>
      </c>
      <c r="C75" s="80" t="s">
        <v>94</v>
      </c>
      <c r="D75" s="80" t="s">
        <v>64</v>
      </c>
      <c r="E75" s="80" t="s">
        <v>153</v>
      </c>
      <c r="F75" s="78" t="s">
        <v>146</v>
      </c>
      <c r="G75" s="80" t="s">
        <v>142</v>
      </c>
      <c r="H75" s="76" t="s">
        <v>100</v>
      </c>
      <c r="I75" s="128">
        <v>44797</v>
      </c>
      <c r="J75" s="131">
        <v>2</v>
      </c>
      <c r="K75" s="132"/>
      <c r="L75" s="76" t="s">
        <v>78</v>
      </c>
      <c r="M75" s="79">
        <v>2</v>
      </c>
      <c r="N75" s="26"/>
      <c r="O75" s="26"/>
    </row>
    <row r="76" spans="1:15" ht="21.95" customHeight="1" x14ac:dyDescent="0.2">
      <c r="A76" s="76">
        <v>70</v>
      </c>
      <c r="B76" s="133" t="s">
        <v>93</v>
      </c>
      <c r="C76" s="80" t="s">
        <v>94</v>
      </c>
      <c r="D76" s="80" t="s">
        <v>64</v>
      </c>
      <c r="E76" s="80" t="s">
        <v>154</v>
      </c>
      <c r="F76" s="80" t="s">
        <v>107</v>
      </c>
      <c r="G76" s="80" t="s">
        <v>142</v>
      </c>
      <c r="H76" s="76" t="s">
        <v>100</v>
      </c>
      <c r="I76" s="128">
        <v>44797</v>
      </c>
      <c r="J76" s="76">
        <v>2</v>
      </c>
      <c r="K76" s="132"/>
      <c r="L76" s="76" t="s">
        <v>78</v>
      </c>
      <c r="M76" s="79">
        <v>2</v>
      </c>
      <c r="N76" s="26"/>
      <c r="O76" s="26"/>
    </row>
    <row r="77" spans="1:15" ht="21.95" customHeight="1" x14ac:dyDescent="0.2">
      <c r="A77" s="76">
        <v>71</v>
      </c>
      <c r="B77" s="133" t="s">
        <v>74</v>
      </c>
      <c r="C77" s="127" t="s">
        <v>75</v>
      </c>
      <c r="D77" s="80" t="s">
        <v>51</v>
      </c>
      <c r="E77" s="80" t="s">
        <v>166</v>
      </c>
      <c r="F77" s="80" t="s">
        <v>146</v>
      </c>
      <c r="G77" s="80" t="s">
        <v>142</v>
      </c>
      <c r="H77" s="76" t="s">
        <v>100</v>
      </c>
      <c r="I77" s="128">
        <v>44736</v>
      </c>
      <c r="J77" s="131">
        <v>2</v>
      </c>
      <c r="K77" s="128"/>
      <c r="L77" s="76" t="s">
        <v>78</v>
      </c>
      <c r="M77" s="79">
        <v>2</v>
      </c>
      <c r="N77" s="26"/>
      <c r="O77" s="26"/>
    </row>
    <row r="78" spans="1:15" ht="21.95" customHeight="1" x14ac:dyDescent="0.2">
      <c r="A78" s="76">
        <v>72</v>
      </c>
      <c r="B78" s="133" t="s">
        <v>74</v>
      </c>
      <c r="C78" s="127" t="s">
        <v>75</v>
      </c>
      <c r="D78" s="80" t="s">
        <v>51</v>
      </c>
      <c r="E78" s="80" t="s">
        <v>153</v>
      </c>
      <c r="F78" s="80" t="s">
        <v>146</v>
      </c>
      <c r="G78" s="80" t="s">
        <v>142</v>
      </c>
      <c r="H78" s="76" t="s">
        <v>100</v>
      </c>
      <c r="I78" s="128">
        <v>44797</v>
      </c>
      <c r="J78" s="76">
        <v>2</v>
      </c>
      <c r="K78" s="128"/>
      <c r="L78" s="76" t="s">
        <v>78</v>
      </c>
      <c r="M78" s="79">
        <v>2</v>
      </c>
      <c r="N78" s="26"/>
      <c r="O78" s="26"/>
    </row>
    <row r="79" spans="1:15" ht="21.95" customHeight="1" x14ac:dyDescent="0.2">
      <c r="A79" s="76">
        <v>73</v>
      </c>
      <c r="B79" s="133" t="s">
        <v>74</v>
      </c>
      <c r="C79" s="127" t="s">
        <v>75</v>
      </c>
      <c r="D79" s="80" t="s">
        <v>51</v>
      </c>
      <c r="E79" s="80" t="s">
        <v>154</v>
      </c>
      <c r="F79" s="80" t="s">
        <v>107</v>
      </c>
      <c r="G79" s="80" t="s">
        <v>142</v>
      </c>
      <c r="H79" s="76" t="s">
        <v>100</v>
      </c>
      <c r="I79" s="128">
        <v>44797</v>
      </c>
      <c r="J79" s="131">
        <v>2</v>
      </c>
      <c r="K79" s="128"/>
      <c r="L79" s="76" t="s">
        <v>78</v>
      </c>
      <c r="M79" s="79">
        <v>2</v>
      </c>
      <c r="N79" s="26"/>
      <c r="O79" s="26"/>
    </row>
    <row r="80" spans="1:15" ht="21.95" customHeight="1" x14ac:dyDescent="0.2">
      <c r="A80" s="76">
        <v>74</v>
      </c>
      <c r="B80" s="133" t="s">
        <v>113</v>
      </c>
      <c r="C80" s="127" t="s">
        <v>75</v>
      </c>
      <c r="D80" s="80" t="s">
        <v>51</v>
      </c>
      <c r="E80" s="80" t="s">
        <v>166</v>
      </c>
      <c r="F80" s="80" t="s">
        <v>146</v>
      </c>
      <c r="G80" s="80" t="s">
        <v>142</v>
      </c>
      <c r="H80" s="76" t="s">
        <v>100</v>
      </c>
      <c r="I80" s="128">
        <v>44736</v>
      </c>
      <c r="J80" s="76">
        <v>2</v>
      </c>
      <c r="K80" s="128"/>
      <c r="L80" s="76" t="s">
        <v>78</v>
      </c>
      <c r="M80" s="79">
        <v>2</v>
      </c>
      <c r="N80" s="26"/>
      <c r="O80" s="26"/>
    </row>
    <row r="81" spans="1:15" ht="21.95" customHeight="1" x14ac:dyDescent="0.2">
      <c r="A81" s="76">
        <v>75</v>
      </c>
      <c r="B81" s="133" t="s">
        <v>113</v>
      </c>
      <c r="C81" s="127" t="s">
        <v>75</v>
      </c>
      <c r="D81" s="80" t="s">
        <v>51</v>
      </c>
      <c r="E81" s="80" t="s">
        <v>153</v>
      </c>
      <c r="F81" s="80" t="s">
        <v>146</v>
      </c>
      <c r="G81" s="80" t="s">
        <v>142</v>
      </c>
      <c r="H81" s="76" t="s">
        <v>100</v>
      </c>
      <c r="I81" s="128">
        <v>44797</v>
      </c>
      <c r="J81" s="131">
        <v>2</v>
      </c>
      <c r="K81" s="128"/>
      <c r="L81" s="76" t="s">
        <v>78</v>
      </c>
      <c r="M81" s="79">
        <v>2</v>
      </c>
      <c r="O81" s="26"/>
    </row>
    <row r="82" spans="1:15" ht="21.95" customHeight="1" x14ac:dyDescent="0.2">
      <c r="A82" s="76">
        <v>76</v>
      </c>
      <c r="B82" s="133" t="s">
        <v>113</v>
      </c>
      <c r="C82" s="127" t="s">
        <v>75</v>
      </c>
      <c r="D82" s="80" t="s">
        <v>51</v>
      </c>
      <c r="E82" s="80" t="s">
        <v>154</v>
      </c>
      <c r="F82" s="80" t="s">
        <v>107</v>
      </c>
      <c r="G82" s="80" t="s">
        <v>142</v>
      </c>
      <c r="H82" s="76" t="s">
        <v>100</v>
      </c>
      <c r="I82" s="128">
        <v>44797</v>
      </c>
      <c r="J82" s="76">
        <v>2</v>
      </c>
      <c r="K82" s="128"/>
      <c r="L82" s="76" t="s">
        <v>78</v>
      </c>
      <c r="M82" s="79">
        <v>2</v>
      </c>
      <c r="O82" s="26"/>
    </row>
    <row r="83" spans="1:15" ht="21.95" customHeight="1" x14ac:dyDescent="0.2">
      <c r="A83" s="76">
        <v>77</v>
      </c>
      <c r="B83" s="133" t="s">
        <v>122</v>
      </c>
      <c r="C83" s="127" t="s">
        <v>80</v>
      </c>
      <c r="D83" s="80" t="s">
        <v>51</v>
      </c>
      <c r="E83" s="80" t="s">
        <v>166</v>
      </c>
      <c r="F83" s="80" t="s">
        <v>146</v>
      </c>
      <c r="G83" s="80" t="s">
        <v>142</v>
      </c>
      <c r="H83" s="76" t="s">
        <v>100</v>
      </c>
      <c r="I83" s="128">
        <v>44736</v>
      </c>
      <c r="J83" s="131">
        <v>2</v>
      </c>
      <c r="K83" s="128"/>
      <c r="L83" s="76" t="s">
        <v>78</v>
      </c>
      <c r="M83" s="79">
        <v>2</v>
      </c>
      <c r="O83" s="26"/>
    </row>
    <row r="84" spans="1:15" ht="21.95" customHeight="1" x14ac:dyDescent="0.2">
      <c r="A84" s="76">
        <v>78</v>
      </c>
      <c r="B84" s="133" t="s">
        <v>122</v>
      </c>
      <c r="C84" s="127" t="s">
        <v>80</v>
      </c>
      <c r="D84" s="80" t="s">
        <v>51</v>
      </c>
      <c r="E84" s="80" t="s">
        <v>153</v>
      </c>
      <c r="F84" s="80" t="s">
        <v>146</v>
      </c>
      <c r="G84" s="80" t="s">
        <v>142</v>
      </c>
      <c r="H84" s="76" t="s">
        <v>100</v>
      </c>
      <c r="I84" s="128">
        <v>44797</v>
      </c>
      <c r="J84" s="76">
        <v>2</v>
      </c>
      <c r="K84" s="128"/>
      <c r="L84" s="76" t="s">
        <v>78</v>
      </c>
      <c r="M84" s="79">
        <v>2</v>
      </c>
    </row>
    <row r="85" spans="1:15" ht="21.95" customHeight="1" x14ac:dyDescent="0.2">
      <c r="A85" s="76">
        <v>79</v>
      </c>
      <c r="B85" s="133" t="s">
        <v>122</v>
      </c>
      <c r="C85" s="127" t="s">
        <v>80</v>
      </c>
      <c r="D85" s="80" t="s">
        <v>51</v>
      </c>
      <c r="E85" s="80" t="s">
        <v>158</v>
      </c>
      <c r="F85" s="80" t="s">
        <v>107</v>
      </c>
      <c r="G85" s="80" t="s">
        <v>142</v>
      </c>
      <c r="H85" s="76" t="s">
        <v>100</v>
      </c>
      <c r="I85" s="128">
        <v>44796</v>
      </c>
      <c r="J85" s="131">
        <v>6</v>
      </c>
      <c r="K85" s="128"/>
      <c r="L85" s="76" t="s">
        <v>78</v>
      </c>
      <c r="M85" s="79">
        <v>2</v>
      </c>
    </row>
    <row r="86" spans="1:15" ht="21.95" customHeight="1" x14ac:dyDescent="0.2">
      <c r="A86" s="76">
        <v>80</v>
      </c>
      <c r="B86" s="133" t="s">
        <v>114</v>
      </c>
      <c r="C86" s="127" t="s">
        <v>84</v>
      </c>
      <c r="D86" s="80" t="s">
        <v>51</v>
      </c>
      <c r="E86" s="80" t="s">
        <v>166</v>
      </c>
      <c r="F86" s="80" t="s">
        <v>146</v>
      </c>
      <c r="G86" s="80" t="s">
        <v>142</v>
      </c>
      <c r="H86" s="76" t="s">
        <v>100</v>
      </c>
      <c r="I86" s="128">
        <v>44736</v>
      </c>
      <c r="J86" s="76">
        <v>2</v>
      </c>
      <c r="K86" s="128"/>
      <c r="L86" s="76" t="s">
        <v>78</v>
      </c>
      <c r="M86" s="79">
        <v>2</v>
      </c>
    </row>
    <row r="87" spans="1:15" ht="21.95" customHeight="1" x14ac:dyDescent="0.2">
      <c r="A87" s="76">
        <v>81</v>
      </c>
      <c r="B87" s="133" t="s">
        <v>114</v>
      </c>
      <c r="C87" s="127" t="s">
        <v>84</v>
      </c>
      <c r="D87" s="80" t="s">
        <v>51</v>
      </c>
      <c r="E87" s="80" t="s">
        <v>153</v>
      </c>
      <c r="F87" s="80" t="s">
        <v>146</v>
      </c>
      <c r="G87" s="80" t="s">
        <v>142</v>
      </c>
      <c r="H87" s="76" t="s">
        <v>100</v>
      </c>
      <c r="I87" s="128">
        <v>44797</v>
      </c>
      <c r="J87" s="131">
        <v>2</v>
      </c>
      <c r="K87" s="128"/>
      <c r="L87" s="76" t="s">
        <v>78</v>
      </c>
      <c r="M87" s="79">
        <v>2</v>
      </c>
    </row>
    <row r="88" spans="1:15" ht="21.95" customHeight="1" x14ac:dyDescent="0.2">
      <c r="A88" s="76">
        <v>82</v>
      </c>
      <c r="B88" s="133" t="s">
        <v>114</v>
      </c>
      <c r="C88" s="127" t="s">
        <v>84</v>
      </c>
      <c r="D88" s="80" t="s">
        <v>51</v>
      </c>
      <c r="E88" s="80" t="s">
        <v>158</v>
      </c>
      <c r="F88" s="80" t="s">
        <v>107</v>
      </c>
      <c r="G88" s="80" t="s">
        <v>142</v>
      </c>
      <c r="H88" s="76" t="s">
        <v>100</v>
      </c>
      <c r="I88" s="128">
        <v>44796</v>
      </c>
      <c r="J88" s="76">
        <v>6</v>
      </c>
      <c r="K88" s="128"/>
      <c r="L88" s="76" t="s">
        <v>78</v>
      </c>
      <c r="M88" s="79">
        <v>2</v>
      </c>
    </row>
    <row r="89" spans="1:15" ht="21.95" customHeight="1" x14ac:dyDescent="0.2">
      <c r="A89" s="76">
        <v>83</v>
      </c>
      <c r="B89" s="133" t="s">
        <v>115</v>
      </c>
      <c r="C89" s="127" t="s">
        <v>76</v>
      </c>
      <c r="D89" s="80" t="s">
        <v>51</v>
      </c>
      <c r="E89" s="80" t="s">
        <v>166</v>
      </c>
      <c r="F89" s="80" t="s">
        <v>146</v>
      </c>
      <c r="G89" s="80" t="s">
        <v>142</v>
      </c>
      <c r="H89" s="76" t="s">
        <v>100</v>
      </c>
      <c r="I89" s="128">
        <v>44736</v>
      </c>
      <c r="J89" s="131">
        <v>2</v>
      </c>
      <c r="K89" s="128"/>
      <c r="L89" s="76" t="s">
        <v>78</v>
      </c>
      <c r="M89" s="79">
        <v>2</v>
      </c>
    </row>
    <row r="90" spans="1:15" ht="21.95" customHeight="1" x14ac:dyDescent="0.2">
      <c r="A90" s="76">
        <v>84</v>
      </c>
      <c r="B90" s="133" t="s">
        <v>115</v>
      </c>
      <c r="C90" s="127" t="s">
        <v>76</v>
      </c>
      <c r="D90" s="80" t="s">
        <v>51</v>
      </c>
      <c r="E90" s="80" t="s">
        <v>153</v>
      </c>
      <c r="F90" s="80" t="s">
        <v>146</v>
      </c>
      <c r="G90" s="80" t="s">
        <v>142</v>
      </c>
      <c r="H90" s="76" t="s">
        <v>100</v>
      </c>
      <c r="I90" s="128">
        <v>44797</v>
      </c>
      <c r="J90" s="76">
        <v>2</v>
      </c>
      <c r="K90" s="128"/>
      <c r="L90" s="76" t="s">
        <v>78</v>
      </c>
      <c r="M90" s="79">
        <v>2</v>
      </c>
    </row>
    <row r="91" spans="1:15" ht="21.95" customHeight="1" x14ac:dyDescent="0.2">
      <c r="A91" s="76">
        <v>85</v>
      </c>
      <c r="B91" s="133" t="s">
        <v>115</v>
      </c>
      <c r="C91" s="127" t="s">
        <v>76</v>
      </c>
      <c r="D91" s="80" t="s">
        <v>51</v>
      </c>
      <c r="E91" s="80" t="s">
        <v>154</v>
      </c>
      <c r="F91" s="80" t="s">
        <v>107</v>
      </c>
      <c r="G91" s="80" t="s">
        <v>142</v>
      </c>
      <c r="H91" s="76" t="s">
        <v>100</v>
      </c>
      <c r="I91" s="128">
        <v>44797</v>
      </c>
      <c r="J91" s="131">
        <v>2</v>
      </c>
      <c r="K91" s="128"/>
      <c r="L91" s="76" t="s">
        <v>78</v>
      </c>
      <c r="M91" s="79">
        <v>2</v>
      </c>
    </row>
    <row r="92" spans="1:15" ht="21.95" customHeight="1" x14ac:dyDescent="0.2">
      <c r="A92" s="76">
        <v>86</v>
      </c>
      <c r="B92" s="133" t="s">
        <v>144</v>
      </c>
      <c r="C92" s="127" t="s">
        <v>84</v>
      </c>
      <c r="D92" s="80" t="s">
        <v>51</v>
      </c>
      <c r="E92" s="80" t="s">
        <v>166</v>
      </c>
      <c r="F92" s="80" t="s">
        <v>146</v>
      </c>
      <c r="G92" s="80" t="s">
        <v>142</v>
      </c>
      <c r="H92" s="76" t="s">
        <v>100</v>
      </c>
      <c r="I92" s="128">
        <v>44736</v>
      </c>
      <c r="J92" s="76">
        <v>2</v>
      </c>
      <c r="K92" s="128"/>
      <c r="L92" s="76" t="s">
        <v>78</v>
      </c>
      <c r="M92" s="79">
        <v>2</v>
      </c>
    </row>
    <row r="93" spans="1:15" ht="21.95" customHeight="1" x14ac:dyDescent="0.2">
      <c r="A93" s="76">
        <v>87</v>
      </c>
      <c r="B93" s="133" t="s">
        <v>144</v>
      </c>
      <c r="C93" s="127" t="s">
        <v>84</v>
      </c>
      <c r="D93" s="80" t="s">
        <v>51</v>
      </c>
      <c r="E93" s="80" t="s">
        <v>153</v>
      </c>
      <c r="F93" s="80" t="s">
        <v>146</v>
      </c>
      <c r="G93" s="80" t="s">
        <v>142</v>
      </c>
      <c r="H93" s="76" t="s">
        <v>100</v>
      </c>
      <c r="I93" s="128">
        <v>44797</v>
      </c>
      <c r="J93" s="131">
        <v>2</v>
      </c>
      <c r="K93" s="128"/>
      <c r="L93" s="76" t="s">
        <v>78</v>
      </c>
      <c r="M93" s="79">
        <v>2</v>
      </c>
    </row>
    <row r="94" spans="1:15" ht="21.95" customHeight="1" x14ac:dyDescent="0.2">
      <c r="A94" s="76">
        <v>88</v>
      </c>
      <c r="B94" s="133" t="s">
        <v>144</v>
      </c>
      <c r="C94" s="127" t="s">
        <v>84</v>
      </c>
      <c r="D94" s="80" t="s">
        <v>51</v>
      </c>
      <c r="E94" s="80" t="s">
        <v>158</v>
      </c>
      <c r="F94" s="80" t="s">
        <v>107</v>
      </c>
      <c r="G94" s="80" t="s">
        <v>142</v>
      </c>
      <c r="H94" s="76" t="s">
        <v>100</v>
      </c>
      <c r="I94" s="128">
        <v>44796</v>
      </c>
      <c r="J94" s="76">
        <v>6</v>
      </c>
      <c r="K94" s="128"/>
      <c r="L94" s="76" t="s">
        <v>78</v>
      </c>
      <c r="M94" s="79">
        <v>2</v>
      </c>
      <c r="N94" s="26"/>
      <c r="O94" s="26"/>
    </row>
    <row r="95" spans="1:15" ht="21.95" customHeight="1" x14ac:dyDescent="0.2">
      <c r="A95" s="76">
        <v>89</v>
      </c>
      <c r="B95" s="133" t="s">
        <v>167</v>
      </c>
      <c r="C95" s="127" t="s">
        <v>84</v>
      </c>
      <c r="D95" s="80" t="s">
        <v>51</v>
      </c>
      <c r="E95" s="80" t="s">
        <v>166</v>
      </c>
      <c r="F95" s="80" t="s">
        <v>146</v>
      </c>
      <c r="G95" s="80" t="s">
        <v>142</v>
      </c>
      <c r="H95" s="76" t="s">
        <v>100</v>
      </c>
      <c r="I95" s="128">
        <v>44736</v>
      </c>
      <c r="J95" s="131">
        <v>2</v>
      </c>
      <c r="K95" s="128"/>
      <c r="L95" s="76" t="s">
        <v>78</v>
      </c>
      <c r="M95" s="79">
        <v>2</v>
      </c>
      <c r="N95" s="26"/>
      <c r="O95" s="26"/>
    </row>
    <row r="96" spans="1:15" ht="21.95" customHeight="1" x14ac:dyDescent="0.2">
      <c r="A96" s="76">
        <v>90</v>
      </c>
      <c r="B96" s="133" t="s">
        <v>167</v>
      </c>
      <c r="C96" s="127" t="s">
        <v>84</v>
      </c>
      <c r="D96" s="80" t="s">
        <v>51</v>
      </c>
      <c r="E96" s="80" t="s">
        <v>153</v>
      </c>
      <c r="F96" s="80" t="s">
        <v>146</v>
      </c>
      <c r="G96" s="80" t="s">
        <v>142</v>
      </c>
      <c r="H96" s="76" t="s">
        <v>100</v>
      </c>
      <c r="I96" s="128">
        <v>44797</v>
      </c>
      <c r="J96" s="76">
        <v>2</v>
      </c>
      <c r="K96" s="128"/>
      <c r="L96" s="76" t="s">
        <v>78</v>
      </c>
      <c r="M96" s="79">
        <v>2</v>
      </c>
      <c r="N96" s="26"/>
      <c r="O96" s="26"/>
    </row>
    <row r="97" spans="1:15" ht="21.95" customHeight="1" x14ac:dyDescent="0.2">
      <c r="A97" s="76">
        <v>91</v>
      </c>
      <c r="B97" s="133" t="s">
        <v>167</v>
      </c>
      <c r="C97" s="127" t="s">
        <v>84</v>
      </c>
      <c r="D97" s="80" t="s">
        <v>51</v>
      </c>
      <c r="E97" s="80" t="s">
        <v>154</v>
      </c>
      <c r="F97" s="80" t="s">
        <v>107</v>
      </c>
      <c r="G97" s="80" t="s">
        <v>142</v>
      </c>
      <c r="H97" s="76" t="s">
        <v>100</v>
      </c>
      <c r="I97" s="128">
        <v>44797</v>
      </c>
      <c r="J97" s="131">
        <v>2</v>
      </c>
      <c r="K97" s="128"/>
      <c r="L97" s="76" t="s">
        <v>78</v>
      </c>
      <c r="M97" s="79">
        <v>2</v>
      </c>
      <c r="N97" s="26"/>
      <c r="O97" s="26"/>
    </row>
    <row r="98" spans="1:15" ht="21.95" customHeight="1" x14ac:dyDescent="0.2">
      <c r="A98" s="76">
        <v>92</v>
      </c>
      <c r="B98" s="133" t="s">
        <v>116</v>
      </c>
      <c r="C98" s="127" t="s">
        <v>117</v>
      </c>
      <c r="D98" s="80" t="s">
        <v>64</v>
      </c>
      <c r="E98" s="80" t="s">
        <v>166</v>
      </c>
      <c r="F98" s="80" t="s">
        <v>146</v>
      </c>
      <c r="G98" s="80" t="s">
        <v>142</v>
      </c>
      <c r="H98" s="76" t="s">
        <v>100</v>
      </c>
      <c r="I98" s="128">
        <v>44736</v>
      </c>
      <c r="J98" s="76">
        <v>2</v>
      </c>
      <c r="K98" s="128"/>
      <c r="L98" s="76" t="s">
        <v>78</v>
      </c>
      <c r="M98" s="79">
        <v>2</v>
      </c>
      <c r="N98" s="26"/>
      <c r="O98" s="26"/>
    </row>
    <row r="99" spans="1:15" ht="21.95" customHeight="1" x14ac:dyDescent="0.2">
      <c r="A99" s="76">
        <v>93</v>
      </c>
      <c r="B99" s="133" t="s">
        <v>116</v>
      </c>
      <c r="C99" s="127" t="s">
        <v>117</v>
      </c>
      <c r="D99" s="80" t="s">
        <v>64</v>
      </c>
      <c r="E99" s="80" t="s">
        <v>153</v>
      </c>
      <c r="F99" s="80" t="s">
        <v>146</v>
      </c>
      <c r="G99" s="80" t="s">
        <v>142</v>
      </c>
      <c r="H99" s="76" t="s">
        <v>100</v>
      </c>
      <c r="I99" s="128">
        <v>44797</v>
      </c>
      <c r="J99" s="131">
        <v>2</v>
      </c>
      <c r="K99" s="128"/>
      <c r="L99" s="76" t="s">
        <v>78</v>
      </c>
      <c r="M99" s="79">
        <v>2</v>
      </c>
      <c r="N99" s="26"/>
      <c r="O99" s="26"/>
    </row>
    <row r="100" spans="1:15" ht="21.95" customHeight="1" x14ac:dyDescent="0.2">
      <c r="A100" s="76">
        <v>94</v>
      </c>
      <c r="B100" s="133" t="s">
        <v>116</v>
      </c>
      <c r="C100" s="127" t="s">
        <v>117</v>
      </c>
      <c r="D100" s="80" t="s">
        <v>64</v>
      </c>
      <c r="E100" s="80" t="s">
        <v>154</v>
      </c>
      <c r="F100" s="80" t="s">
        <v>107</v>
      </c>
      <c r="G100" s="80" t="s">
        <v>142</v>
      </c>
      <c r="H100" s="76" t="s">
        <v>100</v>
      </c>
      <c r="I100" s="128">
        <v>44797</v>
      </c>
      <c r="J100" s="76">
        <v>2</v>
      </c>
      <c r="K100" s="128"/>
      <c r="L100" s="76" t="s">
        <v>78</v>
      </c>
      <c r="M100" s="79">
        <v>2</v>
      </c>
      <c r="N100" s="26"/>
      <c r="O100" s="26"/>
    </row>
    <row r="101" spans="1:15" ht="21.95" customHeight="1" x14ac:dyDescent="0.2">
      <c r="A101" s="76">
        <v>95</v>
      </c>
      <c r="B101" s="134" t="s">
        <v>118</v>
      </c>
      <c r="C101" s="127" t="s">
        <v>117</v>
      </c>
      <c r="D101" s="80" t="s">
        <v>64</v>
      </c>
      <c r="E101" s="80" t="s">
        <v>166</v>
      </c>
      <c r="F101" s="80" t="s">
        <v>146</v>
      </c>
      <c r="G101" s="80" t="s">
        <v>142</v>
      </c>
      <c r="H101" s="76" t="s">
        <v>100</v>
      </c>
      <c r="I101" s="128">
        <v>44736</v>
      </c>
      <c r="J101" s="131">
        <v>2</v>
      </c>
      <c r="K101" s="128"/>
      <c r="L101" s="76" t="s">
        <v>78</v>
      </c>
      <c r="M101" s="79">
        <v>2</v>
      </c>
      <c r="N101" s="26"/>
      <c r="O101" s="26"/>
    </row>
    <row r="102" spans="1:15" ht="21.95" customHeight="1" x14ac:dyDescent="0.2">
      <c r="A102" s="76">
        <v>96</v>
      </c>
      <c r="B102" s="134" t="s">
        <v>118</v>
      </c>
      <c r="C102" s="127" t="s">
        <v>117</v>
      </c>
      <c r="D102" s="80" t="s">
        <v>64</v>
      </c>
      <c r="E102" s="80" t="s">
        <v>153</v>
      </c>
      <c r="F102" s="80" t="s">
        <v>146</v>
      </c>
      <c r="G102" s="80" t="s">
        <v>142</v>
      </c>
      <c r="H102" s="76" t="s">
        <v>100</v>
      </c>
      <c r="I102" s="128">
        <v>44797</v>
      </c>
      <c r="J102" s="76">
        <v>2</v>
      </c>
      <c r="K102" s="128"/>
      <c r="L102" s="76" t="s">
        <v>78</v>
      </c>
      <c r="M102" s="79">
        <v>2</v>
      </c>
      <c r="N102" s="26"/>
      <c r="O102" s="26"/>
    </row>
    <row r="103" spans="1:15" ht="21.95" customHeight="1" x14ac:dyDescent="0.2">
      <c r="A103" s="76">
        <v>97</v>
      </c>
      <c r="B103" s="134" t="s">
        <v>118</v>
      </c>
      <c r="C103" s="127" t="s">
        <v>117</v>
      </c>
      <c r="D103" s="80" t="s">
        <v>64</v>
      </c>
      <c r="E103" s="80" t="s">
        <v>154</v>
      </c>
      <c r="F103" s="80" t="s">
        <v>107</v>
      </c>
      <c r="G103" s="80" t="s">
        <v>142</v>
      </c>
      <c r="H103" s="76" t="s">
        <v>100</v>
      </c>
      <c r="I103" s="128">
        <v>44797</v>
      </c>
      <c r="J103" s="131">
        <v>2</v>
      </c>
      <c r="K103" s="128"/>
      <c r="L103" s="76" t="s">
        <v>78</v>
      </c>
      <c r="M103" s="79">
        <v>2</v>
      </c>
      <c r="N103" s="26"/>
      <c r="O103" s="26"/>
    </row>
    <row r="104" spans="1:15" ht="21.95" customHeight="1" x14ac:dyDescent="0.2">
      <c r="A104" s="76">
        <v>98</v>
      </c>
      <c r="B104" s="126" t="s">
        <v>168</v>
      </c>
      <c r="C104" s="135" t="s">
        <v>101</v>
      </c>
      <c r="D104" s="78" t="s">
        <v>51</v>
      </c>
      <c r="E104" s="78" t="s">
        <v>169</v>
      </c>
      <c r="F104" s="78" t="s">
        <v>146</v>
      </c>
      <c r="G104" s="78" t="s">
        <v>106</v>
      </c>
      <c r="H104" s="76" t="s">
        <v>100</v>
      </c>
      <c r="I104" s="136" t="s">
        <v>170</v>
      </c>
      <c r="J104" s="137">
        <v>6</v>
      </c>
      <c r="K104" s="128"/>
      <c r="L104" s="76" t="s">
        <v>78</v>
      </c>
      <c r="M104" s="79">
        <v>2</v>
      </c>
      <c r="N104" s="26"/>
      <c r="O104" s="26"/>
    </row>
    <row r="105" spans="1:15" ht="21.95" customHeight="1" x14ac:dyDescent="0.2">
      <c r="A105" s="76">
        <v>99</v>
      </c>
      <c r="B105" s="126" t="s">
        <v>171</v>
      </c>
      <c r="C105" s="135" t="s">
        <v>101</v>
      </c>
      <c r="D105" s="78" t="s">
        <v>51</v>
      </c>
      <c r="E105" s="78" t="s">
        <v>169</v>
      </c>
      <c r="F105" s="78" t="s">
        <v>146</v>
      </c>
      <c r="G105" s="78" t="s">
        <v>106</v>
      </c>
      <c r="H105" s="76" t="s">
        <v>100</v>
      </c>
      <c r="I105" s="138" t="s">
        <v>172</v>
      </c>
      <c r="J105" s="137">
        <v>6</v>
      </c>
      <c r="K105" s="128"/>
      <c r="L105" s="76" t="s">
        <v>78</v>
      </c>
      <c r="M105" s="79">
        <v>2</v>
      </c>
      <c r="N105" s="26"/>
      <c r="O105" s="26"/>
    </row>
    <row r="106" spans="1:15" ht="21.95" customHeight="1" x14ac:dyDescent="0.2">
      <c r="A106" s="76">
        <v>100</v>
      </c>
      <c r="B106" s="126" t="s">
        <v>171</v>
      </c>
      <c r="C106" s="135" t="s">
        <v>101</v>
      </c>
      <c r="D106" s="78" t="s">
        <v>51</v>
      </c>
      <c r="E106" s="80" t="s">
        <v>173</v>
      </c>
      <c r="F106" s="80" t="s">
        <v>146</v>
      </c>
      <c r="G106" s="80" t="s">
        <v>142</v>
      </c>
      <c r="H106" s="76" t="s">
        <v>100</v>
      </c>
      <c r="I106" s="138" t="s">
        <v>174</v>
      </c>
      <c r="J106" s="137">
        <v>2</v>
      </c>
      <c r="K106" s="128"/>
      <c r="L106" s="76" t="s">
        <v>78</v>
      </c>
      <c r="M106" s="79">
        <v>2</v>
      </c>
      <c r="N106" s="26"/>
      <c r="O106" s="26"/>
    </row>
    <row r="107" spans="1:15" ht="21.95" customHeight="1" x14ac:dyDescent="0.2">
      <c r="A107" s="76">
        <v>101</v>
      </c>
      <c r="B107" s="126" t="s">
        <v>171</v>
      </c>
      <c r="C107" s="135" t="s">
        <v>101</v>
      </c>
      <c r="D107" s="78" t="s">
        <v>51</v>
      </c>
      <c r="E107" s="139" t="s">
        <v>175</v>
      </c>
      <c r="F107" s="80" t="s">
        <v>107</v>
      </c>
      <c r="G107" s="80" t="s">
        <v>142</v>
      </c>
      <c r="H107" s="76" t="s">
        <v>100</v>
      </c>
      <c r="I107" s="138" t="s">
        <v>174</v>
      </c>
      <c r="J107" s="137">
        <v>2</v>
      </c>
      <c r="K107" s="128"/>
      <c r="L107" s="76" t="s">
        <v>78</v>
      </c>
      <c r="M107" s="79">
        <v>2</v>
      </c>
      <c r="N107" s="26"/>
      <c r="O107" s="26"/>
    </row>
    <row r="108" spans="1:15" ht="21.95" customHeight="1" x14ac:dyDescent="0.2">
      <c r="A108" s="76">
        <v>102</v>
      </c>
      <c r="B108" s="126" t="s">
        <v>119</v>
      </c>
      <c r="C108" s="140" t="s">
        <v>102</v>
      </c>
      <c r="D108" s="78" t="s">
        <v>51</v>
      </c>
      <c r="E108" s="78" t="s">
        <v>169</v>
      </c>
      <c r="F108" s="78" t="s">
        <v>146</v>
      </c>
      <c r="G108" s="78" t="s">
        <v>106</v>
      </c>
      <c r="H108" s="76" t="s">
        <v>100</v>
      </c>
      <c r="I108" s="138" t="s">
        <v>172</v>
      </c>
      <c r="J108" s="79">
        <v>6</v>
      </c>
      <c r="K108" s="128"/>
      <c r="L108" s="76" t="s">
        <v>78</v>
      </c>
      <c r="M108" s="79">
        <v>2</v>
      </c>
      <c r="N108" s="26"/>
      <c r="O108" s="26"/>
    </row>
    <row r="109" spans="1:15" ht="21.95" customHeight="1" x14ac:dyDescent="0.2">
      <c r="A109" s="76">
        <v>103</v>
      </c>
      <c r="B109" s="126" t="s">
        <v>119</v>
      </c>
      <c r="C109" s="140" t="s">
        <v>102</v>
      </c>
      <c r="D109" s="78" t="s">
        <v>51</v>
      </c>
      <c r="E109" s="80" t="s">
        <v>173</v>
      </c>
      <c r="F109" s="80" t="s">
        <v>146</v>
      </c>
      <c r="G109" s="80" t="s">
        <v>142</v>
      </c>
      <c r="H109" s="76" t="s">
        <v>100</v>
      </c>
      <c r="I109" s="138" t="s">
        <v>174</v>
      </c>
      <c r="J109" s="137">
        <v>2</v>
      </c>
      <c r="K109" s="128"/>
      <c r="L109" s="76" t="s">
        <v>78</v>
      </c>
      <c r="M109" s="79">
        <v>2</v>
      </c>
      <c r="N109" s="26"/>
      <c r="O109" s="26"/>
    </row>
    <row r="110" spans="1:15" ht="21.95" customHeight="1" x14ac:dyDescent="0.2">
      <c r="A110" s="76">
        <v>104</v>
      </c>
      <c r="B110" s="126" t="s">
        <v>119</v>
      </c>
      <c r="C110" s="140" t="s">
        <v>102</v>
      </c>
      <c r="D110" s="78" t="s">
        <v>51</v>
      </c>
      <c r="E110" s="139" t="s">
        <v>175</v>
      </c>
      <c r="F110" s="80" t="s">
        <v>107</v>
      </c>
      <c r="G110" s="80" t="s">
        <v>142</v>
      </c>
      <c r="H110" s="76" t="s">
        <v>100</v>
      </c>
      <c r="I110" s="138" t="s">
        <v>174</v>
      </c>
      <c r="J110" s="137">
        <v>2</v>
      </c>
      <c r="K110" s="128"/>
      <c r="L110" s="76" t="s">
        <v>78</v>
      </c>
      <c r="M110" s="79">
        <v>2</v>
      </c>
      <c r="N110" s="26"/>
      <c r="O110" s="26"/>
    </row>
    <row r="111" spans="1:15" ht="21.95" customHeight="1" x14ac:dyDescent="0.2">
      <c r="A111" s="76">
        <v>105</v>
      </c>
      <c r="B111" s="126" t="s">
        <v>90</v>
      </c>
      <c r="C111" s="140" t="s">
        <v>77</v>
      </c>
      <c r="D111" s="80" t="s">
        <v>64</v>
      </c>
      <c r="E111" s="78" t="s">
        <v>169</v>
      </c>
      <c r="F111" s="78" t="s">
        <v>146</v>
      </c>
      <c r="G111" s="78" t="s">
        <v>106</v>
      </c>
      <c r="H111" s="76" t="s">
        <v>100</v>
      </c>
      <c r="I111" s="138" t="s">
        <v>172</v>
      </c>
      <c r="J111" s="79">
        <v>6</v>
      </c>
      <c r="K111" s="128"/>
      <c r="L111" s="76" t="s">
        <v>78</v>
      </c>
      <c r="M111" s="79">
        <v>2</v>
      </c>
      <c r="N111" s="26"/>
      <c r="O111" s="26"/>
    </row>
    <row r="112" spans="1:15" ht="21.95" customHeight="1" x14ac:dyDescent="0.2">
      <c r="A112" s="76">
        <v>106</v>
      </c>
      <c r="B112" s="126" t="s">
        <v>91</v>
      </c>
      <c r="C112" s="140" t="s">
        <v>77</v>
      </c>
      <c r="D112" s="80" t="s">
        <v>64</v>
      </c>
      <c r="E112" s="78" t="s">
        <v>169</v>
      </c>
      <c r="F112" s="78" t="s">
        <v>146</v>
      </c>
      <c r="G112" s="78" t="s">
        <v>106</v>
      </c>
      <c r="H112" s="76" t="s">
        <v>100</v>
      </c>
      <c r="I112" s="138" t="s">
        <v>172</v>
      </c>
      <c r="J112" s="79">
        <v>6</v>
      </c>
      <c r="K112" s="128"/>
      <c r="L112" s="76" t="s">
        <v>78</v>
      </c>
      <c r="M112" s="79">
        <v>2</v>
      </c>
      <c r="N112" s="26"/>
      <c r="O112" s="26"/>
    </row>
    <row r="113" spans="1:15" ht="21.95" customHeight="1" x14ac:dyDescent="0.2">
      <c r="A113" s="76">
        <v>107</v>
      </c>
      <c r="B113" s="126" t="s">
        <v>99</v>
      </c>
      <c r="C113" s="140" t="s">
        <v>77</v>
      </c>
      <c r="D113" s="80" t="s">
        <v>64</v>
      </c>
      <c r="E113" s="78" t="s">
        <v>169</v>
      </c>
      <c r="F113" s="78" t="s">
        <v>146</v>
      </c>
      <c r="G113" s="78" t="s">
        <v>106</v>
      </c>
      <c r="H113" s="76" t="s">
        <v>100</v>
      </c>
      <c r="I113" s="138" t="s">
        <v>176</v>
      </c>
      <c r="J113" s="79">
        <v>6</v>
      </c>
      <c r="K113" s="128"/>
      <c r="L113" s="76" t="s">
        <v>78</v>
      </c>
      <c r="M113" s="79">
        <v>2</v>
      </c>
      <c r="N113" s="26"/>
      <c r="O113" s="26"/>
    </row>
    <row r="114" spans="1:15" ht="21.95" customHeight="1" x14ac:dyDescent="0.2">
      <c r="A114" s="76">
        <v>108</v>
      </c>
      <c r="B114" s="126" t="s">
        <v>99</v>
      </c>
      <c r="C114" s="140" t="s">
        <v>77</v>
      </c>
      <c r="D114" s="80" t="s">
        <v>64</v>
      </c>
      <c r="E114" s="80" t="s">
        <v>173</v>
      </c>
      <c r="F114" s="80" t="s">
        <v>146</v>
      </c>
      <c r="G114" s="80" t="s">
        <v>142</v>
      </c>
      <c r="H114" s="76" t="s">
        <v>100</v>
      </c>
      <c r="I114" s="138" t="s">
        <v>174</v>
      </c>
      <c r="J114" s="137">
        <v>2</v>
      </c>
      <c r="K114" s="128"/>
      <c r="L114" s="76" t="s">
        <v>78</v>
      </c>
      <c r="M114" s="79">
        <v>2</v>
      </c>
      <c r="N114" s="26"/>
      <c r="O114" s="26"/>
    </row>
    <row r="115" spans="1:15" ht="21.95" customHeight="1" x14ac:dyDescent="0.2">
      <c r="A115" s="76">
        <v>109</v>
      </c>
      <c r="B115" s="126" t="s">
        <v>99</v>
      </c>
      <c r="C115" s="140" t="s">
        <v>77</v>
      </c>
      <c r="D115" s="80" t="s">
        <v>64</v>
      </c>
      <c r="E115" s="139" t="s">
        <v>175</v>
      </c>
      <c r="F115" s="80" t="s">
        <v>107</v>
      </c>
      <c r="G115" s="80" t="s">
        <v>142</v>
      </c>
      <c r="H115" s="76" t="s">
        <v>100</v>
      </c>
      <c r="I115" s="138" t="s">
        <v>174</v>
      </c>
      <c r="J115" s="137">
        <v>2</v>
      </c>
      <c r="K115" s="128"/>
      <c r="L115" s="76" t="s">
        <v>78</v>
      </c>
      <c r="M115" s="79">
        <v>2</v>
      </c>
      <c r="N115" s="26"/>
      <c r="O115" s="26"/>
    </row>
    <row r="116" spans="1:15" ht="21.95" customHeight="1" x14ac:dyDescent="0.2">
      <c r="A116" s="76">
        <v>110</v>
      </c>
      <c r="B116" s="126" t="s">
        <v>177</v>
      </c>
      <c r="C116" s="140" t="s">
        <v>117</v>
      </c>
      <c r="D116" s="80" t="s">
        <v>64</v>
      </c>
      <c r="E116" s="78" t="s">
        <v>169</v>
      </c>
      <c r="F116" s="78" t="s">
        <v>146</v>
      </c>
      <c r="G116" s="78" t="s">
        <v>106</v>
      </c>
      <c r="H116" s="76" t="s">
        <v>100</v>
      </c>
      <c r="I116" s="138" t="s">
        <v>178</v>
      </c>
      <c r="J116" s="79">
        <v>6</v>
      </c>
      <c r="K116" s="128"/>
      <c r="L116" s="76" t="s">
        <v>78</v>
      </c>
      <c r="M116" s="79">
        <v>2</v>
      </c>
      <c r="N116" s="26"/>
      <c r="O116" s="26"/>
    </row>
    <row r="117" spans="1:15" ht="21.95" customHeight="1" x14ac:dyDescent="0.2">
      <c r="A117" s="76">
        <v>111</v>
      </c>
      <c r="B117" s="126" t="s">
        <v>177</v>
      </c>
      <c r="C117" s="140" t="s">
        <v>117</v>
      </c>
      <c r="D117" s="80" t="s">
        <v>64</v>
      </c>
      <c r="E117" s="80" t="s">
        <v>173</v>
      </c>
      <c r="F117" s="80" t="s">
        <v>146</v>
      </c>
      <c r="G117" s="80" t="s">
        <v>142</v>
      </c>
      <c r="H117" s="76" t="s">
        <v>100</v>
      </c>
      <c r="I117" s="138" t="s">
        <v>174</v>
      </c>
      <c r="J117" s="137">
        <v>2</v>
      </c>
      <c r="K117" s="128"/>
      <c r="L117" s="76" t="s">
        <v>78</v>
      </c>
      <c r="M117" s="79">
        <v>2</v>
      </c>
      <c r="N117" s="26"/>
      <c r="O117" s="26"/>
    </row>
    <row r="118" spans="1:15" ht="21.95" customHeight="1" x14ac:dyDescent="0.2">
      <c r="A118" s="76">
        <v>112</v>
      </c>
      <c r="B118" s="126" t="s">
        <v>177</v>
      </c>
      <c r="C118" s="140" t="s">
        <v>117</v>
      </c>
      <c r="D118" s="80" t="s">
        <v>64</v>
      </c>
      <c r="E118" s="139" t="s">
        <v>175</v>
      </c>
      <c r="F118" s="80" t="s">
        <v>107</v>
      </c>
      <c r="G118" s="80" t="s">
        <v>142</v>
      </c>
      <c r="H118" s="76" t="s">
        <v>100</v>
      </c>
      <c r="I118" s="138" t="s">
        <v>174</v>
      </c>
      <c r="J118" s="137">
        <v>2</v>
      </c>
      <c r="K118" s="128"/>
      <c r="L118" s="76" t="s">
        <v>78</v>
      </c>
      <c r="M118" s="79">
        <v>2</v>
      </c>
      <c r="N118" s="26"/>
      <c r="O118" s="26"/>
    </row>
    <row r="119" spans="1:15" ht="21.95" customHeight="1" x14ac:dyDescent="0.2">
      <c r="A119" s="76">
        <v>113</v>
      </c>
      <c r="B119" s="126" t="s">
        <v>179</v>
      </c>
      <c r="C119" s="140" t="s">
        <v>77</v>
      </c>
      <c r="D119" s="80" t="s">
        <v>64</v>
      </c>
      <c r="E119" s="78" t="s">
        <v>169</v>
      </c>
      <c r="F119" s="78" t="s">
        <v>146</v>
      </c>
      <c r="G119" s="78" t="s">
        <v>106</v>
      </c>
      <c r="H119" s="76" t="s">
        <v>100</v>
      </c>
      <c r="I119" s="138" t="s">
        <v>172</v>
      </c>
      <c r="J119" s="79">
        <v>6</v>
      </c>
      <c r="K119" s="128"/>
      <c r="L119" s="76" t="s">
        <v>78</v>
      </c>
      <c r="M119" s="79">
        <v>2</v>
      </c>
      <c r="N119" s="26"/>
      <c r="O119" s="26"/>
    </row>
    <row r="120" spans="1:15" ht="21.95" customHeight="1" x14ac:dyDescent="0.2">
      <c r="A120" s="76">
        <v>114</v>
      </c>
      <c r="B120" s="126" t="s">
        <v>179</v>
      </c>
      <c r="C120" s="140" t="s">
        <v>77</v>
      </c>
      <c r="D120" s="80" t="s">
        <v>64</v>
      </c>
      <c r="E120" s="80" t="s">
        <v>173</v>
      </c>
      <c r="F120" s="80" t="s">
        <v>146</v>
      </c>
      <c r="G120" s="80" t="s">
        <v>142</v>
      </c>
      <c r="H120" s="76" t="s">
        <v>100</v>
      </c>
      <c r="I120" s="138" t="s">
        <v>174</v>
      </c>
      <c r="J120" s="137">
        <v>2</v>
      </c>
      <c r="K120" s="128"/>
      <c r="L120" s="76" t="s">
        <v>78</v>
      </c>
      <c r="M120" s="79">
        <v>2</v>
      </c>
      <c r="N120" s="26"/>
      <c r="O120" s="26"/>
    </row>
    <row r="121" spans="1:15" ht="21.95" customHeight="1" x14ac:dyDescent="0.2">
      <c r="A121" s="76">
        <v>115</v>
      </c>
      <c r="B121" s="126" t="s">
        <v>179</v>
      </c>
      <c r="C121" s="140" t="s">
        <v>77</v>
      </c>
      <c r="D121" s="80" t="s">
        <v>64</v>
      </c>
      <c r="E121" s="139" t="s">
        <v>175</v>
      </c>
      <c r="F121" s="80" t="s">
        <v>107</v>
      </c>
      <c r="G121" s="80" t="s">
        <v>142</v>
      </c>
      <c r="H121" s="76" t="s">
        <v>100</v>
      </c>
      <c r="I121" s="138" t="s">
        <v>174</v>
      </c>
      <c r="J121" s="137">
        <v>2</v>
      </c>
      <c r="K121" s="128"/>
      <c r="L121" s="76" t="s">
        <v>78</v>
      </c>
      <c r="M121" s="79">
        <v>2</v>
      </c>
      <c r="N121" s="26"/>
      <c r="O121" s="26"/>
    </row>
    <row r="122" spans="1:15" ht="21.95" customHeight="1" x14ac:dyDescent="0.2">
      <c r="A122" s="76">
        <v>116</v>
      </c>
      <c r="B122" s="126" t="s">
        <v>180</v>
      </c>
      <c r="C122" s="140" t="s">
        <v>77</v>
      </c>
      <c r="D122" s="80" t="s">
        <v>64</v>
      </c>
      <c r="E122" s="78" t="s">
        <v>169</v>
      </c>
      <c r="F122" s="78" t="s">
        <v>146</v>
      </c>
      <c r="G122" s="78" t="s">
        <v>106</v>
      </c>
      <c r="H122" s="76" t="s">
        <v>100</v>
      </c>
      <c r="I122" s="138" t="s">
        <v>181</v>
      </c>
      <c r="J122" s="79">
        <v>6</v>
      </c>
      <c r="K122" s="128"/>
      <c r="L122" s="76" t="s">
        <v>78</v>
      </c>
      <c r="M122" s="79">
        <v>2</v>
      </c>
      <c r="N122" s="26"/>
      <c r="O122" s="26"/>
    </row>
    <row r="123" spans="1:15" ht="21.95" customHeight="1" x14ac:dyDescent="0.2">
      <c r="A123" s="76">
        <v>117</v>
      </c>
      <c r="B123" s="126" t="s">
        <v>180</v>
      </c>
      <c r="C123" s="140" t="s">
        <v>77</v>
      </c>
      <c r="D123" s="80" t="s">
        <v>64</v>
      </c>
      <c r="E123" s="80" t="s">
        <v>173</v>
      </c>
      <c r="F123" s="80" t="s">
        <v>146</v>
      </c>
      <c r="G123" s="80" t="s">
        <v>142</v>
      </c>
      <c r="H123" s="76" t="s">
        <v>100</v>
      </c>
      <c r="I123" s="138" t="s">
        <v>174</v>
      </c>
      <c r="J123" s="137">
        <v>2</v>
      </c>
      <c r="K123" s="128"/>
      <c r="L123" s="76" t="s">
        <v>78</v>
      </c>
      <c r="M123" s="79">
        <v>2</v>
      </c>
      <c r="N123" s="26"/>
      <c r="O123" s="26"/>
    </row>
    <row r="124" spans="1:15" ht="21.95" customHeight="1" x14ac:dyDescent="0.2">
      <c r="A124" s="76">
        <v>118</v>
      </c>
      <c r="B124" s="126" t="s">
        <v>180</v>
      </c>
      <c r="C124" s="140" t="s">
        <v>77</v>
      </c>
      <c r="D124" s="80" t="s">
        <v>64</v>
      </c>
      <c r="E124" s="139" t="s">
        <v>175</v>
      </c>
      <c r="F124" s="80" t="s">
        <v>107</v>
      </c>
      <c r="G124" s="80" t="s">
        <v>142</v>
      </c>
      <c r="H124" s="76" t="s">
        <v>100</v>
      </c>
      <c r="I124" s="138" t="s">
        <v>174</v>
      </c>
      <c r="J124" s="137">
        <v>2</v>
      </c>
      <c r="K124" s="128"/>
      <c r="L124" s="76" t="s">
        <v>78</v>
      </c>
      <c r="M124" s="79">
        <v>2</v>
      </c>
      <c r="N124" s="26"/>
      <c r="O124" s="26"/>
    </row>
    <row r="125" spans="1:15" ht="21.95" customHeight="1" x14ac:dyDescent="0.2">
      <c r="A125" s="76">
        <v>119</v>
      </c>
      <c r="B125" s="141" t="s">
        <v>120</v>
      </c>
      <c r="C125" s="142" t="s">
        <v>75</v>
      </c>
      <c r="D125" s="78" t="s">
        <v>51</v>
      </c>
      <c r="E125" s="78" t="s">
        <v>182</v>
      </c>
      <c r="F125" s="78" t="s">
        <v>146</v>
      </c>
      <c r="G125" s="80" t="s">
        <v>142</v>
      </c>
      <c r="H125" s="76" t="s">
        <v>100</v>
      </c>
      <c r="I125" s="138" t="s">
        <v>174</v>
      </c>
      <c r="J125" s="79">
        <v>2</v>
      </c>
      <c r="K125" s="128"/>
      <c r="L125" s="76" t="s">
        <v>78</v>
      </c>
      <c r="M125" s="79">
        <v>2</v>
      </c>
      <c r="N125" s="26"/>
      <c r="O125" s="26"/>
    </row>
    <row r="126" spans="1:15" ht="21.95" customHeight="1" x14ac:dyDescent="0.2">
      <c r="A126" s="76">
        <v>120</v>
      </c>
      <c r="B126" s="141" t="s">
        <v>120</v>
      </c>
      <c r="C126" s="142" t="s">
        <v>75</v>
      </c>
      <c r="D126" s="78" t="s">
        <v>51</v>
      </c>
      <c r="E126" s="80" t="s">
        <v>153</v>
      </c>
      <c r="F126" s="78" t="s">
        <v>146</v>
      </c>
      <c r="G126" s="80" t="s">
        <v>142</v>
      </c>
      <c r="H126" s="76" t="s">
        <v>100</v>
      </c>
      <c r="I126" s="138" t="s">
        <v>174</v>
      </c>
      <c r="J126" s="137">
        <v>2</v>
      </c>
      <c r="K126" s="128"/>
      <c r="L126" s="76" t="s">
        <v>78</v>
      </c>
      <c r="M126" s="79">
        <v>2</v>
      </c>
      <c r="N126" s="26"/>
      <c r="O126" s="26"/>
    </row>
    <row r="127" spans="1:15" ht="21.95" customHeight="1" x14ac:dyDescent="0.2">
      <c r="A127" s="76">
        <v>121</v>
      </c>
      <c r="B127" s="141" t="s">
        <v>120</v>
      </c>
      <c r="C127" s="142" t="s">
        <v>75</v>
      </c>
      <c r="D127" s="78" t="s">
        <v>51</v>
      </c>
      <c r="E127" s="80" t="s">
        <v>154</v>
      </c>
      <c r="F127" s="80" t="s">
        <v>107</v>
      </c>
      <c r="G127" s="80" t="s">
        <v>142</v>
      </c>
      <c r="H127" s="76" t="s">
        <v>100</v>
      </c>
      <c r="I127" s="138" t="s">
        <v>174</v>
      </c>
      <c r="J127" s="137">
        <v>2</v>
      </c>
      <c r="K127" s="128"/>
      <c r="L127" s="76" t="s">
        <v>78</v>
      </c>
      <c r="M127" s="79">
        <v>2</v>
      </c>
      <c r="N127" s="26"/>
      <c r="O127" s="26"/>
    </row>
    <row r="128" spans="1:15" ht="21.95" customHeight="1" x14ac:dyDescent="0.2">
      <c r="A128" s="76">
        <v>122</v>
      </c>
      <c r="B128" s="141" t="s">
        <v>121</v>
      </c>
      <c r="C128" s="142" t="s">
        <v>75</v>
      </c>
      <c r="D128" s="78" t="s">
        <v>51</v>
      </c>
      <c r="E128" s="78" t="s">
        <v>182</v>
      </c>
      <c r="F128" s="78" t="s">
        <v>146</v>
      </c>
      <c r="G128" s="80" t="s">
        <v>142</v>
      </c>
      <c r="H128" s="76" t="s">
        <v>100</v>
      </c>
      <c r="I128" s="138" t="s">
        <v>174</v>
      </c>
      <c r="J128" s="79">
        <v>2</v>
      </c>
      <c r="K128" s="128"/>
      <c r="L128" s="76" t="s">
        <v>78</v>
      </c>
      <c r="M128" s="79">
        <v>2</v>
      </c>
      <c r="N128" s="26"/>
      <c r="O128" s="26"/>
    </row>
    <row r="129" spans="1:15" ht="21.95" customHeight="1" x14ac:dyDescent="0.2">
      <c r="A129" s="76">
        <v>123</v>
      </c>
      <c r="B129" s="141" t="s">
        <v>121</v>
      </c>
      <c r="C129" s="142" t="s">
        <v>75</v>
      </c>
      <c r="D129" s="78" t="s">
        <v>51</v>
      </c>
      <c r="E129" s="80" t="s">
        <v>153</v>
      </c>
      <c r="F129" s="78" t="s">
        <v>146</v>
      </c>
      <c r="G129" s="80" t="s">
        <v>142</v>
      </c>
      <c r="H129" s="76" t="s">
        <v>100</v>
      </c>
      <c r="I129" s="138" t="s">
        <v>174</v>
      </c>
      <c r="J129" s="137">
        <v>2</v>
      </c>
      <c r="K129" s="128"/>
      <c r="L129" s="76" t="s">
        <v>78</v>
      </c>
      <c r="M129" s="79">
        <v>2</v>
      </c>
      <c r="N129" s="26"/>
      <c r="O129" s="26"/>
    </row>
    <row r="130" spans="1:15" ht="21.95" customHeight="1" x14ac:dyDescent="0.2">
      <c r="A130" s="76">
        <v>124</v>
      </c>
      <c r="B130" s="141" t="s">
        <v>121</v>
      </c>
      <c r="C130" s="142" t="s">
        <v>75</v>
      </c>
      <c r="D130" s="78" t="s">
        <v>51</v>
      </c>
      <c r="E130" s="80" t="s">
        <v>158</v>
      </c>
      <c r="F130" s="80" t="s">
        <v>107</v>
      </c>
      <c r="G130" s="80" t="s">
        <v>142</v>
      </c>
      <c r="H130" s="76" t="s">
        <v>100</v>
      </c>
      <c r="I130" s="138" t="s">
        <v>187</v>
      </c>
      <c r="J130" s="137">
        <v>6</v>
      </c>
      <c r="K130" s="128"/>
      <c r="L130" s="76" t="s">
        <v>78</v>
      </c>
      <c r="M130" s="79">
        <v>2</v>
      </c>
      <c r="N130" s="26"/>
      <c r="O130" s="26"/>
    </row>
    <row r="131" spans="1:15" ht="21.95" customHeight="1" x14ac:dyDescent="0.2">
      <c r="A131" s="76">
        <v>125</v>
      </c>
      <c r="B131" s="141" t="s">
        <v>183</v>
      </c>
      <c r="C131" s="142" t="s">
        <v>80</v>
      </c>
      <c r="D131" s="78" t="s">
        <v>51</v>
      </c>
      <c r="E131" s="78" t="s">
        <v>182</v>
      </c>
      <c r="F131" s="78" t="s">
        <v>146</v>
      </c>
      <c r="G131" s="80" t="s">
        <v>142</v>
      </c>
      <c r="H131" s="76" t="s">
        <v>100</v>
      </c>
      <c r="I131" s="138" t="s">
        <v>174</v>
      </c>
      <c r="J131" s="79">
        <v>2</v>
      </c>
      <c r="K131" s="128"/>
      <c r="L131" s="76" t="s">
        <v>78</v>
      </c>
      <c r="M131" s="79">
        <v>2</v>
      </c>
      <c r="N131" s="26"/>
      <c r="O131" s="26"/>
    </row>
    <row r="132" spans="1:15" ht="21.95" customHeight="1" x14ac:dyDescent="0.2">
      <c r="A132" s="76">
        <v>126</v>
      </c>
      <c r="B132" s="141" t="s">
        <v>183</v>
      </c>
      <c r="C132" s="142" t="s">
        <v>80</v>
      </c>
      <c r="D132" s="78" t="s">
        <v>51</v>
      </c>
      <c r="E132" s="80" t="s">
        <v>153</v>
      </c>
      <c r="F132" s="78" t="s">
        <v>146</v>
      </c>
      <c r="G132" s="80" t="s">
        <v>142</v>
      </c>
      <c r="H132" s="76" t="s">
        <v>100</v>
      </c>
      <c r="I132" s="138" t="s">
        <v>174</v>
      </c>
      <c r="J132" s="137">
        <v>2</v>
      </c>
      <c r="K132" s="128"/>
      <c r="L132" s="76" t="s">
        <v>78</v>
      </c>
      <c r="M132" s="79">
        <v>2</v>
      </c>
      <c r="N132" s="26"/>
      <c r="O132" s="26"/>
    </row>
    <row r="133" spans="1:15" ht="21.95" customHeight="1" x14ac:dyDescent="0.2">
      <c r="A133" s="76">
        <v>127</v>
      </c>
      <c r="B133" s="141" t="s">
        <v>183</v>
      </c>
      <c r="C133" s="142" t="s">
        <v>80</v>
      </c>
      <c r="D133" s="78" t="s">
        <v>51</v>
      </c>
      <c r="E133" s="80" t="s">
        <v>154</v>
      </c>
      <c r="F133" s="80" t="s">
        <v>107</v>
      </c>
      <c r="G133" s="80" t="s">
        <v>142</v>
      </c>
      <c r="H133" s="76" t="s">
        <v>100</v>
      </c>
      <c r="I133" s="138" t="s">
        <v>174</v>
      </c>
      <c r="J133" s="137">
        <v>2</v>
      </c>
      <c r="K133" s="128"/>
      <c r="L133" s="76" t="s">
        <v>78</v>
      </c>
      <c r="M133" s="79">
        <v>2</v>
      </c>
      <c r="N133" s="26"/>
      <c r="O133" s="26"/>
    </row>
    <row r="134" spans="1:15" ht="21.95" customHeight="1" x14ac:dyDescent="0.2">
      <c r="A134" s="76">
        <v>128</v>
      </c>
      <c r="B134" s="141" t="s">
        <v>183</v>
      </c>
      <c r="C134" s="142" t="s">
        <v>80</v>
      </c>
      <c r="D134" s="78" t="s">
        <v>51</v>
      </c>
      <c r="E134" s="80" t="s">
        <v>158</v>
      </c>
      <c r="F134" s="80" t="s">
        <v>107</v>
      </c>
      <c r="G134" s="80" t="s">
        <v>142</v>
      </c>
      <c r="H134" s="76" t="s">
        <v>100</v>
      </c>
      <c r="I134" s="138" t="s">
        <v>187</v>
      </c>
      <c r="J134" s="79">
        <v>6</v>
      </c>
      <c r="K134" s="128"/>
      <c r="L134" s="76" t="s">
        <v>78</v>
      </c>
      <c r="M134" s="79">
        <v>2</v>
      </c>
      <c r="N134" s="26"/>
      <c r="O134" s="26"/>
    </row>
    <row r="135" spans="1:15" ht="21.95" customHeight="1" x14ac:dyDescent="0.2">
      <c r="A135" s="76">
        <v>129</v>
      </c>
      <c r="B135" s="141" t="s">
        <v>123</v>
      </c>
      <c r="C135" s="142" t="s">
        <v>84</v>
      </c>
      <c r="D135" s="78" t="s">
        <v>51</v>
      </c>
      <c r="E135" s="78" t="s">
        <v>182</v>
      </c>
      <c r="F135" s="78" t="s">
        <v>146</v>
      </c>
      <c r="G135" s="80" t="s">
        <v>142</v>
      </c>
      <c r="H135" s="76" t="s">
        <v>100</v>
      </c>
      <c r="I135" s="138" t="s">
        <v>174</v>
      </c>
      <c r="J135" s="137">
        <v>2</v>
      </c>
      <c r="K135" s="128"/>
      <c r="L135" s="76" t="s">
        <v>78</v>
      </c>
      <c r="M135" s="79">
        <v>2</v>
      </c>
      <c r="N135" s="26"/>
      <c r="O135" s="26"/>
    </row>
    <row r="136" spans="1:15" ht="21.95" customHeight="1" x14ac:dyDescent="0.2">
      <c r="A136" s="76">
        <v>130</v>
      </c>
      <c r="B136" s="141" t="s">
        <v>123</v>
      </c>
      <c r="C136" s="142" t="s">
        <v>84</v>
      </c>
      <c r="D136" s="78" t="s">
        <v>51</v>
      </c>
      <c r="E136" s="80" t="s">
        <v>153</v>
      </c>
      <c r="F136" s="78" t="s">
        <v>146</v>
      </c>
      <c r="G136" s="80" t="s">
        <v>142</v>
      </c>
      <c r="H136" s="76" t="s">
        <v>100</v>
      </c>
      <c r="I136" s="138" t="s">
        <v>174</v>
      </c>
      <c r="J136" s="137">
        <v>2</v>
      </c>
      <c r="K136" s="128"/>
      <c r="L136" s="76" t="s">
        <v>78</v>
      </c>
      <c r="M136" s="79">
        <v>2</v>
      </c>
      <c r="N136" s="26"/>
      <c r="O136" s="26"/>
    </row>
    <row r="137" spans="1:15" ht="21.95" customHeight="1" x14ac:dyDescent="0.2">
      <c r="A137" s="76">
        <v>131</v>
      </c>
      <c r="B137" s="141" t="s">
        <v>123</v>
      </c>
      <c r="C137" s="142" t="s">
        <v>84</v>
      </c>
      <c r="D137" s="78" t="s">
        <v>51</v>
      </c>
      <c r="E137" s="80" t="s">
        <v>154</v>
      </c>
      <c r="F137" s="80" t="s">
        <v>107</v>
      </c>
      <c r="G137" s="80" t="s">
        <v>142</v>
      </c>
      <c r="H137" s="76" t="s">
        <v>100</v>
      </c>
      <c r="I137" s="138" t="s">
        <v>174</v>
      </c>
      <c r="J137" s="79">
        <v>2</v>
      </c>
      <c r="K137" s="128"/>
      <c r="L137" s="76" t="s">
        <v>78</v>
      </c>
      <c r="M137" s="79">
        <v>2</v>
      </c>
      <c r="N137" s="26"/>
      <c r="O137" s="26"/>
    </row>
    <row r="138" spans="1:15" ht="21.95" customHeight="1" x14ac:dyDescent="0.2">
      <c r="A138" s="76">
        <v>132</v>
      </c>
      <c r="B138" s="141" t="s">
        <v>123</v>
      </c>
      <c r="C138" s="142" t="s">
        <v>84</v>
      </c>
      <c r="D138" s="78" t="s">
        <v>51</v>
      </c>
      <c r="E138" s="80" t="s">
        <v>158</v>
      </c>
      <c r="F138" s="80" t="s">
        <v>107</v>
      </c>
      <c r="G138" s="80" t="s">
        <v>142</v>
      </c>
      <c r="H138" s="76" t="s">
        <v>100</v>
      </c>
      <c r="I138" s="138" t="s">
        <v>187</v>
      </c>
      <c r="J138" s="137">
        <v>6</v>
      </c>
      <c r="K138" s="128"/>
      <c r="L138" s="76" t="s">
        <v>78</v>
      </c>
      <c r="M138" s="79">
        <v>2</v>
      </c>
      <c r="N138" s="26"/>
      <c r="O138" s="26"/>
    </row>
    <row r="139" spans="1:15" ht="21.95" customHeight="1" x14ac:dyDescent="0.2">
      <c r="A139" s="76">
        <v>133</v>
      </c>
      <c r="B139" s="141" t="s">
        <v>125</v>
      </c>
      <c r="C139" s="142" t="s">
        <v>84</v>
      </c>
      <c r="D139" s="78" t="s">
        <v>51</v>
      </c>
      <c r="E139" s="78" t="s">
        <v>182</v>
      </c>
      <c r="F139" s="78" t="s">
        <v>146</v>
      </c>
      <c r="G139" s="80" t="s">
        <v>142</v>
      </c>
      <c r="H139" s="76" t="s">
        <v>100</v>
      </c>
      <c r="I139" s="138" t="s">
        <v>174</v>
      </c>
      <c r="J139" s="137">
        <v>2</v>
      </c>
      <c r="K139" s="128"/>
      <c r="L139" s="76" t="s">
        <v>78</v>
      </c>
      <c r="M139" s="79">
        <v>2</v>
      </c>
      <c r="N139" s="26"/>
      <c r="O139" s="26"/>
    </row>
    <row r="140" spans="1:15" ht="21.95" customHeight="1" x14ac:dyDescent="0.2">
      <c r="A140" s="76">
        <v>134</v>
      </c>
      <c r="B140" s="141" t="s">
        <v>125</v>
      </c>
      <c r="C140" s="142" t="s">
        <v>84</v>
      </c>
      <c r="D140" s="78" t="s">
        <v>51</v>
      </c>
      <c r="E140" s="80" t="s">
        <v>153</v>
      </c>
      <c r="F140" s="78" t="s">
        <v>146</v>
      </c>
      <c r="G140" s="80" t="s">
        <v>142</v>
      </c>
      <c r="H140" s="76" t="s">
        <v>100</v>
      </c>
      <c r="I140" s="138" t="s">
        <v>174</v>
      </c>
      <c r="J140" s="79">
        <v>2</v>
      </c>
      <c r="K140" s="128"/>
      <c r="L140" s="76" t="s">
        <v>78</v>
      </c>
      <c r="M140" s="79">
        <v>2</v>
      </c>
      <c r="N140" s="26"/>
      <c r="O140" s="26"/>
    </row>
    <row r="141" spans="1:15" ht="21.95" customHeight="1" x14ac:dyDescent="0.2">
      <c r="A141" s="76">
        <v>135</v>
      </c>
      <c r="B141" s="141" t="s">
        <v>125</v>
      </c>
      <c r="C141" s="142" t="s">
        <v>84</v>
      </c>
      <c r="D141" s="78" t="s">
        <v>51</v>
      </c>
      <c r="E141" s="80" t="s">
        <v>154</v>
      </c>
      <c r="F141" s="80" t="s">
        <v>107</v>
      </c>
      <c r="G141" s="80" t="s">
        <v>142</v>
      </c>
      <c r="H141" s="76" t="s">
        <v>100</v>
      </c>
      <c r="I141" s="138" t="s">
        <v>174</v>
      </c>
      <c r="J141" s="137">
        <v>2</v>
      </c>
      <c r="K141" s="128"/>
      <c r="L141" s="76" t="s">
        <v>78</v>
      </c>
      <c r="M141" s="79">
        <v>2</v>
      </c>
      <c r="N141" s="26"/>
      <c r="O141" s="26"/>
    </row>
    <row r="142" spans="1:15" ht="21.95" customHeight="1" x14ac:dyDescent="0.2">
      <c r="A142" s="76">
        <v>136</v>
      </c>
      <c r="B142" s="141" t="s">
        <v>125</v>
      </c>
      <c r="C142" s="142" t="s">
        <v>84</v>
      </c>
      <c r="D142" s="78" t="s">
        <v>51</v>
      </c>
      <c r="E142" s="80" t="s">
        <v>158</v>
      </c>
      <c r="F142" s="80" t="s">
        <v>107</v>
      </c>
      <c r="G142" s="80" t="s">
        <v>142</v>
      </c>
      <c r="H142" s="76" t="s">
        <v>100</v>
      </c>
      <c r="I142" s="138" t="s">
        <v>187</v>
      </c>
      <c r="J142" s="137">
        <v>6</v>
      </c>
      <c r="K142" s="128"/>
      <c r="L142" s="76" t="s">
        <v>78</v>
      </c>
      <c r="M142" s="79">
        <v>2</v>
      </c>
      <c r="N142" s="26"/>
      <c r="O142" s="26"/>
    </row>
    <row r="143" spans="1:15" ht="21.95" customHeight="1" x14ac:dyDescent="0.2">
      <c r="A143" s="76">
        <v>137</v>
      </c>
      <c r="B143" s="133" t="s">
        <v>83</v>
      </c>
      <c r="C143" s="127" t="s">
        <v>84</v>
      </c>
      <c r="D143" s="80" t="s">
        <v>51</v>
      </c>
      <c r="E143" s="80" t="s">
        <v>184</v>
      </c>
      <c r="F143" s="80" t="s">
        <v>146</v>
      </c>
      <c r="G143" s="80" t="s">
        <v>162</v>
      </c>
      <c r="H143" s="76" t="s">
        <v>100</v>
      </c>
      <c r="I143" s="138" t="s">
        <v>174</v>
      </c>
      <c r="J143" s="79">
        <v>2</v>
      </c>
      <c r="K143" s="128"/>
      <c r="L143" s="76" t="s">
        <v>78</v>
      </c>
      <c r="M143" s="79">
        <v>2</v>
      </c>
      <c r="N143" s="26"/>
      <c r="O143" s="26"/>
    </row>
    <row r="144" spans="1:15" ht="21.95" customHeight="1" x14ac:dyDescent="0.2">
      <c r="A144" s="76">
        <v>138</v>
      </c>
      <c r="B144" s="133" t="s">
        <v>83</v>
      </c>
      <c r="C144" s="127" t="s">
        <v>84</v>
      </c>
      <c r="D144" s="80" t="s">
        <v>51</v>
      </c>
      <c r="E144" s="80" t="s">
        <v>153</v>
      </c>
      <c r="F144" s="80" t="s">
        <v>146</v>
      </c>
      <c r="G144" s="80" t="s">
        <v>142</v>
      </c>
      <c r="H144" s="76" t="s">
        <v>100</v>
      </c>
      <c r="I144" s="138" t="s">
        <v>174</v>
      </c>
      <c r="J144" s="137">
        <v>2</v>
      </c>
      <c r="K144" s="128"/>
      <c r="L144" s="76" t="s">
        <v>78</v>
      </c>
      <c r="M144" s="79">
        <v>2</v>
      </c>
      <c r="N144" s="26"/>
      <c r="O144" s="26"/>
    </row>
    <row r="145" spans="1:15" ht="21.95" customHeight="1" x14ac:dyDescent="0.2">
      <c r="A145" s="76">
        <v>139</v>
      </c>
      <c r="B145" s="133" t="s">
        <v>83</v>
      </c>
      <c r="C145" s="127" t="s">
        <v>84</v>
      </c>
      <c r="D145" s="80" t="s">
        <v>51</v>
      </c>
      <c r="E145" s="80" t="s">
        <v>158</v>
      </c>
      <c r="F145" s="80" t="s">
        <v>107</v>
      </c>
      <c r="G145" s="80" t="s">
        <v>142</v>
      </c>
      <c r="H145" s="76" t="s">
        <v>100</v>
      </c>
      <c r="I145" s="138" t="s">
        <v>187</v>
      </c>
      <c r="J145" s="137">
        <v>6</v>
      </c>
      <c r="K145" s="128"/>
      <c r="L145" s="76" t="s">
        <v>78</v>
      </c>
      <c r="M145" s="79">
        <v>2</v>
      </c>
      <c r="N145" s="26"/>
      <c r="O145" s="26"/>
    </row>
    <row r="146" spans="1:15" ht="21.95" customHeight="1" x14ac:dyDescent="0.2">
      <c r="A146" s="76">
        <v>140</v>
      </c>
      <c r="B146" s="81" t="s">
        <v>185</v>
      </c>
      <c r="C146" s="127" t="s">
        <v>84</v>
      </c>
      <c r="D146" s="80" t="s">
        <v>51</v>
      </c>
      <c r="E146" s="78" t="s">
        <v>182</v>
      </c>
      <c r="F146" s="78" t="s">
        <v>146</v>
      </c>
      <c r="G146" s="80" t="s">
        <v>142</v>
      </c>
      <c r="H146" s="76" t="s">
        <v>100</v>
      </c>
      <c r="I146" s="138" t="s">
        <v>174</v>
      </c>
      <c r="J146" s="79">
        <v>2</v>
      </c>
      <c r="K146" s="128"/>
      <c r="L146" s="76" t="s">
        <v>78</v>
      </c>
      <c r="M146" s="79">
        <v>2</v>
      </c>
      <c r="N146" s="26"/>
      <c r="O146" s="26"/>
    </row>
    <row r="147" spans="1:15" ht="21.95" customHeight="1" x14ac:dyDescent="0.2">
      <c r="A147" s="76">
        <v>141</v>
      </c>
      <c r="B147" s="81" t="s">
        <v>185</v>
      </c>
      <c r="C147" s="127" t="s">
        <v>84</v>
      </c>
      <c r="D147" s="80" t="s">
        <v>51</v>
      </c>
      <c r="E147" s="80" t="s">
        <v>153</v>
      </c>
      <c r="F147" s="78" t="s">
        <v>146</v>
      </c>
      <c r="G147" s="80" t="s">
        <v>142</v>
      </c>
      <c r="H147" s="76" t="s">
        <v>100</v>
      </c>
      <c r="I147" s="138" t="s">
        <v>174</v>
      </c>
      <c r="J147" s="137">
        <v>2</v>
      </c>
      <c r="K147" s="128"/>
      <c r="L147" s="76" t="s">
        <v>78</v>
      </c>
      <c r="M147" s="79">
        <v>2</v>
      </c>
      <c r="N147" s="26"/>
      <c r="O147" s="26"/>
    </row>
    <row r="148" spans="1:15" ht="21.95" customHeight="1" x14ac:dyDescent="0.2">
      <c r="A148" s="76">
        <v>142</v>
      </c>
      <c r="B148" s="81" t="s">
        <v>185</v>
      </c>
      <c r="C148" s="127" t="s">
        <v>84</v>
      </c>
      <c r="D148" s="80" t="s">
        <v>51</v>
      </c>
      <c r="E148" s="80" t="s">
        <v>154</v>
      </c>
      <c r="F148" s="80" t="s">
        <v>107</v>
      </c>
      <c r="G148" s="80" t="s">
        <v>142</v>
      </c>
      <c r="H148" s="76" t="s">
        <v>100</v>
      </c>
      <c r="I148" s="138" t="s">
        <v>174</v>
      </c>
      <c r="J148" s="137">
        <v>2</v>
      </c>
      <c r="K148" s="128"/>
      <c r="L148" s="76" t="s">
        <v>78</v>
      </c>
      <c r="M148" s="79">
        <v>2</v>
      </c>
      <c r="N148" s="26"/>
      <c r="O148" s="26"/>
    </row>
    <row r="149" spans="1:15" ht="21.95" customHeight="1" x14ac:dyDescent="0.2">
      <c r="A149" s="76">
        <v>143</v>
      </c>
      <c r="B149" s="81" t="s">
        <v>185</v>
      </c>
      <c r="C149" s="127" t="s">
        <v>84</v>
      </c>
      <c r="D149" s="80" t="s">
        <v>51</v>
      </c>
      <c r="E149" s="80" t="s">
        <v>158</v>
      </c>
      <c r="F149" s="80" t="s">
        <v>107</v>
      </c>
      <c r="G149" s="80" t="s">
        <v>142</v>
      </c>
      <c r="H149" s="76" t="s">
        <v>100</v>
      </c>
      <c r="I149" s="138" t="s">
        <v>187</v>
      </c>
      <c r="J149" s="79">
        <v>6</v>
      </c>
      <c r="K149" s="128"/>
      <c r="L149" s="76" t="s">
        <v>78</v>
      </c>
      <c r="M149" s="79">
        <v>2</v>
      </c>
      <c r="N149" s="26"/>
      <c r="O149" s="26"/>
    </row>
    <row r="150" spans="1:15" ht="21.95" customHeight="1" x14ac:dyDescent="0.2">
      <c r="A150" s="76">
        <v>144</v>
      </c>
      <c r="B150" s="141" t="s">
        <v>126</v>
      </c>
      <c r="C150" s="142" t="s">
        <v>82</v>
      </c>
      <c r="D150" s="78" t="s">
        <v>51</v>
      </c>
      <c r="E150" s="78" t="s">
        <v>182</v>
      </c>
      <c r="F150" s="78" t="s">
        <v>146</v>
      </c>
      <c r="G150" s="80" t="s">
        <v>142</v>
      </c>
      <c r="H150" s="76" t="s">
        <v>100</v>
      </c>
      <c r="I150" s="138" t="s">
        <v>174</v>
      </c>
      <c r="J150" s="137">
        <v>2</v>
      </c>
      <c r="K150" s="128"/>
      <c r="L150" s="76" t="s">
        <v>78</v>
      </c>
      <c r="M150" s="79">
        <v>2</v>
      </c>
      <c r="N150" s="26"/>
      <c r="O150" s="26"/>
    </row>
    <row r="151" spans="1:15" ht="21.95" customHeight="1" x14ac:dyDescent="0.2">
      <c r="A151" s="76">
        <v>145</v>
      </c>
      <c r="B151" s="141" t="s">
        <v>126</v>
      </c>
      <c r="C151" s="142" t="s">
        <v>82</v>
      </c>
      <c r="D151" s="78" t="s">
        <v>51</v>
      </c>
      <c r="E151" s="80" t="s">
        <v>153</v>
      </c>
      <c r="F151" s="78" t="s">
        <v>146</v>
      </c>
      <c r="G151" s="80" t="s">
        <v>142</v>
      </c>
      <c r="H151" s="76" t="s">
        <v>100</v>
      </c>
      <c r="I151" s="138" t="s">
        <v>174</v>
      </c>
      <c r="J151" s="137">
        <v>2</v>
      </c>
      <c r="K151" s="128"/>
      <c r="L151" s="76" t="s">
        <v>78</v>
      </c>
      <c r="M151" s="79">
        <v>2</v>
      </c>
      <c r="N151" s="26"/>
      <c r="O151" s="26"/>
    </row>
    <row r="152" spans="1:15" ht="21.95" customHeight="1" x14ac:dyDescent="0.2">
      <c r="A152" s="76">
        <v>146</v>
      </c>
      <c r="B152" s="141" t="s">
        <v>126</v>
      </c>
      <c r="C152" s="142" t="s">
        <v>82</v>
      </c>
      <c r="D152" s="78" t="s">
        <v>51</v>
      </c>
      <c r="E152" s="80" t="s">
        <v>154</v>
      </c>
      <c r="F152" s="80" t="s">
        <v>107</v>
      </c>
      <c r="G152" s="80" t="s">
        <v>142</v>
      </c>
      <c r="H152" s="76" t="s">
        <v>100</v>
      </c>
      <c r="I152" s="138" t="s">
        <v>174</v>
      </c>
      <c r="J152" s="79">
        <v>2</v>
      </c>
      <c r="K152" s="128"/>
      <c r="L152" s="76" t="s">
        <v>78</v>
      </c>
      <c r="M152" s="79">
        <v>2</v>
      </c>
      <c r="N152" s="26"/>
      <c r="O152" s="26"/>
    </row>
    <row r="153" spans="1:15" ht="21.95" customHeight="1" x14ac:dyDescent="0.2">
      <c r="A153" s="76">
        <v>147</v>
      </c>
      <c r="B153" s="141" t="s">
        <v>126</v>
      </c>
      <c r="C153" s="142" t="s">
        <v>82</v>
      </c>
      <c r="D153" s="78" t="s">
        <v>51</v>
      </c>
      <c r="E153" s="80" t="s">
        <v>158</v>
      </c>
      <c r="F153" s="80" t="s">
        <v>107</v>
      </c>
      <c r="G153" s="80" t="s">
        <v>142</v>
      </c>
      <c r="H153" s="76" t="s">
        <v>100</v>
      </c>
      <c r="I153" s="138" t="s">
        <v>187</v>
      </c>
      <c r="J153" s="137">
        <v>6</v>
      </c>
      <c r="K153" s="128"/>
      <c r="L153" s="76" t="s">
        <v>78</v>
      </c>
      <c r="M153" s="79">
        <v>2</v>
      </c>
      <c r="N153" s="26"/>
      <c r="O153" s="26"/>
    </row>
    <row r="154" spans="1:15" ht="21.95" customHeight="1" x14ac:dyDescent="0.2">
      <c r="A154" s="76">
        <v>148</v>
      </c>
      <c r="B154" s="141" t="s">
        <v>127</v>
      </c>
      <c r="C154" s="142" t="s">
        <v>82</v>
      </c>
      <c r="D154" s="78" t="s">
        <v>51</v>
      </c>
      <c r="E154" s="78" t="s">
        <v>182</v>
      </c>
      <c r="F154" s="78" t="s">
        <v>146</v>
      </c>
      <c r="G154" s="80" t="s">
        <v>142</v>
      </c>
      <c r="H154" s="76" t="s">
        <v>100</v>
      </c>
      <c r="I154" s="138" t="s">
        <v>174</v>
      </c>
      <c r="J154" s="137">
        <v>2</v>
      </c>
      <c r="K154" s="128"/>
      <c r="L154" s="76" t="s">
        <v>78</v>
      </c>
      <c r="M154" s="79">
        <v>2</v>
      </c>
      <c r="N154" s="26"/>
      <c r="O154" s="26"/>
    </row>
    <row r="155" spans="1:15" ht="21.95" customHeight="1" x14ac:dyDescent="0.2">
      <c r="A155" s="76">
        <v>149</v>
      </c>
      <c r="B155" s="141" t="s">
        <v>127</v>
      </c>
      <c r="C155" s="142" t="s">
        <v>82</v>
      </c>
      <c r="D155" s="78" t="s">
        <v>51</v>
      </c>
      <c r="E155" s="80" t="s">
        <v>153</v>
      </c>
      <c r="F155" s="78" t="s">
        <v>146</v>
      </c>
      <c r="G155" s="80" t="s">
        <v>142</v>
      </c>
      <c r="H155" s="76" t="s">
        <v>100</v>
      </c>
      <c r="I155" s="138" t="s">
        <v>174</v>
      </c>
      <c r="J155" s="79">
        <v>2</v>
      </c>
      <c r="K155" s="128"/>
      <c r="L155" s="76" t="s">
        <v>78</v>
      </c>
      <c r="M155" s="79">
        <v>2</v>
      </c>
      <c r="N155" s="26"/>
      <c r="O155" s="26"/>
    </row>
    <row r="156" spans="1:15" ht="21.95" customHeight="1" x14ac:dyDescent="0.2">
      <c r="A156" s="76">
        <v>150</v>
      </c>
      <c r="B156" s="141" t="s">
        <v>127</v>
      </c>
      <c r="C156" s="142" t="s">
        <v>82</v>
      </c>
      <c r="D156" s="78" t="s">
        <v>51</v>
      </c>
      <c r="E156" s="80" t="s">
        <v>154</v>
      </c>
      <c r="F156" s="80" t="s">
        <v>107</v>
      </c>
      <c r="G156" s="80" t="s">
        <v>142</v>
      </c>
      <c r="H156" s="76" t="s">
        <v>100</v>
      </c>
      <c r="I156" s="138" t="s">
        <v>174</v>
      </c>
      <c r="J156" s="137">
        <v>2</v>
      </c>
      <c r="K156" s="128"/>
      <c r="L156" s="76" t="s">
        <v>78</v>
      </c>
      <c r="M156" s="79">
        <v>2</v>
      </c>
      <c r="N156" s="26"/>
      <c r="O156" s="26"/>
    </row>
    <row r="157" spans="1:15" ht="21.95" customHeight="1" x14ac:dyDescent="0.2">
      <c r="A157" s="76">
        <v>151</v>
      </c>
      <c r="B157" s="141" t="s">
        <v>127</v>
      </c>
      <c r="C157" s="142" t="s">
        <v>82</v>
      </c>
      <c r="D157" s="78" t="s">
        <v>51</v>
      </c>
      <c r="E157" s="80" t="s">
        <v>158</v>
      </c>
      <c r="F157" s="80" t="s">
        <v>107</v>
      </c>
      <c r="G157" s="80" t="s">
        <v>142</v>
      </c>
      <c r="H157" s="76" t="s">
        <v>100</v>
      </c>
      <c r="I157" s="138" t="s">
        <v>187</v>
      </c>
      <c r="J157" s="137">
        <v>6</v>
      </c>
      <c r="K157" s="128"/>
      <c r="L157" s="76" t="s">
        <v>78</v>
      </c>
      <c r="M157" s="79">
        <v>2</v>
      </c>
      <c r="N157" s="26"/>
      <c r="O157" s="26"/>
    </row>
    <row r="158" spans="1:15" ht="21.95" customHeight="1" x14ac:dyDescent="0.2">
      <c r="A158" s="76">
        <v>152</v>
      </c>
      <c r="B158" s="141" t="s">
        <v>128</v>
      </c>
      <c r="C158" s="142" t="s">
        <v>76</v>
      </c>
      <c r="D158" s="78" t="s">
        <v>51</v>
      </c>
      <c r="E158" s="78" t="s">
        <v>182</v>
      </c>
      <c r="F158" s="78" t="s">
        <v>146</v>
      </c>
      <c r="G158" s="80" t="s">
        <v>142</v>
      </c>
      <c r="H158" s="76" t="s">
        <v>100</v>
      </c>
      <c r="I158" s="138" t="s">
        <v>174</v>
      </c>
      <c r="J158" s="79">
        <v>2</v>
      </c>
      <c r="K158" s="128"/>
      <c r="L158" s="76" t="s">
        <v>78</v>
      </c>
      <c r="M158" s="79">
        <v>2</v>
      </c>
      <c r="N158" s="26"/>
      <c r="O158" s="26"/>
    </row>
    <row r="159" spans="1:15" ht="21.95" customHeight="1" x14ac:dyDescent="0.2">
      <c r="A159" s="76">
        <v>153</v>
      </c>
      <c r="B159" s="141" t="s">
        <v>128</v>
      </c>
      <c r="C159" s="142" t="s">
        <v>76</v>
      </c>
      <c r="D159" s="78" t="s">
        <v>51</v>
      </c>
      <c r="E159" s="80" t="s">
        <v>153</v>
      </c>
      <c r="F159" s="78" t="s">
        <v>146</v>
      </c>
      <c r="G159" s="80" t="s">
        <v>142</v>
      </c>
      <c r="H159" s="76" t="s">
        <v>100</v>
      </c>
      <c r="I159" s="138" t="s">
        <v>174</v>
      </c>
      <c r="J159" s="137">
        <v>2</v>
      </c>
      <c r="K159" s="128"/>
      <c r="L159" s="76" t="s">
        <v>78</v>
      </c>
      <c r="M159" s="79">
        <v>2</v>
      </c>
      <c r="N159" s="26"/>
      <c r="O159" s="26"/>
    </row>
    <row r="160" spans="1:15" ht="21.95" customHeight="1" x14ac:dyDescent="0.2">
      <c r="A160" s="76">
        <v>154</v>
      </c>
      <c r="B160" s="141" t="s">
        <v>128</v>
      </c>
      <c r="C160" s="142" t="s">
        <v>76</v>
      </c>
      <c r="D160" s="78" t="s">
        <v>51</v>
      </c>
      <c r="E160" s="80" t="s">
        <v>154</v>
      </c>
      <c r="F160" s="80" t="s">
        <v>107</v>
      </c>
      <c r="G160" s="80" t="s">
        <v>142</v>
      </c>
      <c r="H160" s="76" t="s">
        <v>100</v>
      </c>
      <c r="I160" s="138" t="s">
        <v>174</v>
      </c>
      <c r="J160" s="137">
        <v>2</v>
      </c>
      <c r="K160" s="128"/>
      <c r="L160" s="76" t="s">
        <v>78</v>
      </c>
      <c r="M160" s="79">
        <v>2</v>
      </c>
      <c r="N160" s="26"/>
      <c r="O160" s="26"/>
    </row>
    <row r="161" spans="1:15" ht="21.95" customHeight="1" x14ac:dyDescent="0.2">
      <c r="A161" s="76">
        <v>155</v>
      </c>
      <c r="B161" s="141" t="s">
        <v>128</v>
      </c>
      <c r="C161" s="142" t="s">
        <v>76</v>
      </c>
      <c r="D161" s="78" t="s">
        <v>51</v>
      </c>
      <c r="E161" s="80" t="s">
        <v>158</v>
      </c>
      <c r="F161" s="80" t="s">
        <v>107</v>
      </c>
      <c r="G161" s="80" t="s">
        <v>142</v>
      </c>
      <c r="H161" s="76" t="s">
        <v>100</v>
      </c>
      <c r="I161" s="138" t="s">
        <v>187</v>
      </c>
      <c r="J161" s="79">
        <v>6</v>
      </c>
      <c r="K161" s="128"/>
      <c r="L161" s="76" t="s">
        <v>78</v>
      </c>
      <c r="M161" s="79">
        <v>2</v>
      </c>
      <c r="N161" s="26"/>
      <c r="O161" s="26"/>
    </row>
    <row r="162" spans="1:15" ht="21.95" customHeight="1" x14ac:dyDescent="0.2">
      <c r="A162" s="76">
        <v>156</v>
      </c>
      <c r="B162" s="141" t="s">
        <v>129</v>
      </c>
      <c r="C162" s="142" t="s">
        <v>76</v>
      </c>
      <c r="D162" s="78" t="s">
        <v>51</v>
      </c>
      <c r="E162" s="78" t="s">
        <v>182</v>
      </c>
      <c r="F162" s="78" t="s">
        <v>146</v>
      </c>
      <c r="G162" s="80" t="s">
        <v>142</v>
      </c>
      <c r="H162" s="76" t="s">
        <v>100</v>
      </c>
      <c r="I162" s="138" t="s">
        <v>174</v>
      </c>
      <c r="J162" s="137">
        <v>2</v>
      </c>
      <c r="K162" s="128"/>
      <c r="L162" s="76" t="s">
        <v>78</v>
      </c>
      <c r="M162" s="79">
        <v>2</v>
      </c>
      <c r="N162" s="26"/>
      <c r="O162" s="26"/>
    </row>
    <row r="163" spans="1:15" ht="21.95" customHeight="1" x14ac:dyDescent="0.2">
      <c r="A163" s="76">
        <v>157</v>
      </c>
      <c r="B163" s="141" t="s">
        <v>129</v>
      </c>
      <c r="C163" s="142" t="s">
        <v>76</v>
      </c>
      <c r="D163" s="78" t="s">
        <v>51</v>
      </c>
      <c r="E163" s="80" t="s">
        <v>153</v>
      </c>
      <c r="F163" s="78" t="s">
        <v>146</v>
      </c>
      <c r="G163" s="80" t="s">
        <v>142</v>
      </c>
      <c r="H163" s="76" t="s">
        <v>100</v>
      </c>
      <c r="I163" s="138" t="s">
        <v>174</v>
      </c>
      <c r="J163" s="137">
        <v>2</v>
      </c>
      <c r="K163" s="128"/>
      <c r="L163" s="76" t="s">
        <v>78</v>
      </c>
      <c r="M163" s="79">
        <v>2</v>
      </c>
      <c r="N163" s="26"/>
      <c r="O163" s="26"/>
    </row>
    <row r="164" spans="1:15" ht="21.95" customHeight="1" x14ac:dyDescent="0.2">
      <c r="A164" s="76">
        <v>158</v>
      </c>
      <c r="B164" s="141" t="s">
        <v>129</v>
      </c>
      <c r="C164" s="142" t="s">
        <v>76</v>
      </c>
      <c r="D164" s="78" t="s">
        <v>51</v>
      </c>
      <c r="E164" s="80" t="s">
        <v>154</v>
      </c>
      <c r="F164" s="80" t="s">
        <v>107</v>
      </c>
      <c r="G164" s="80" t="s">
        <v>142</v>
      </c>
      <c r="H164" s="76" t="s">
        <v>100</v>
      </c>
      <c r="I164" s="138" t="s">
        <v>174</v>
      </c>
      <c r="J164" s="79">
        <v>2</v>
      </c>
      <c r="K164" s="128"/>
      <c r="L164" s="76" t="s">
        <v>78</v>
      </c>
      <c r="M164" s="79">
        <v>2</v>
      </c>
      <c r="N164" s="26"/>
      <c r="O164" s="26"/>
    </row>
    <row r="165" spans="1:15" ht="21.95" customHeight="1" x14ac:dyDescent="0.2">
      <c r="A165" s="76">
        <v>159</v>
      </c>
      <c r="B165" s="141" t="s">
        <v>129</v>
      </c>
      <c r="C165" s="142" t="s">
        <v>76</v>
      </c>
      <c r="D165" s="78" t="s">
        <v>51</v>
      </c>
      <c r="E165" s="80" t="s">
        <v>158</v>
      </c>
      <c r="F165" s="80" t="s">
        <v>107</v>
      </c>
      <c r="G165" s="80" t="s">
        <v>142</v>
      </c>
      <c r="H165" s="76" t="s">
        <v>100</v>
      </c>
      <c r="I165" s="138" t="s">
        <v>187</v>
      </c>
      <c r="J165" s="137">
        <v>6</v>
      </c>
      <c r="K165" s="128"/>
      <c r="L165" s="76" t="s">
        <v>78</v>
      </c>
      <c r="M165" s="79">
        <v>2</v>
      </c>
      <c r="N165" s="26"/>
      <c r="O165" s="26"/>
    </row>
    <row r="166" spans="1:15" ht="21.95" customHeight="1" x14ac:dyDescent="0.2">
      <c r="A166" s="76">
        <v>160</v>
      </c>
      <c r="B166" s="81" t="s">
        <v>186</v>
      </c>
      <c r="C166" s="78" t="s">
        <v>76</v>
      </c>
      <c r="D166" s="80" t="s">
        <v>51</v>
      </c>
      <c r="E166" s="78" t="s">
        <v>182</v>
      </c>
      <c r="F166" s="78" t="s">
        <v>146</v>
      </c>
      <c r="G166" s="80" t="s">
        <v>142</v>
      </c>
      <c r="H166" s="76" t="s">
        <v>100</v>
      </c>
      <c r="I166" s="138" t="s">
        <v>174</v>
      </c>
      <c r="J166" s="137">
        <v>2</v>
      </c>
      <c r="K166" s="128"/>
      <c r="L166" s="76" t="s">
        <v>78</v>
      </c>
      <c r="M166" s="79">
        <v>2</v>
      </c>
      <c r="N166" s="26"/>
      <c r="O166" s="26"/>
    </row>
    <row r="167" spans="1:15" ht="21.95" customHeight="1" x14ac:dyDescent="0.2">
      <c r="A167" s="76">
        <v>161</v>
      </c>
      <c r="B167" s="81" t="s">
        <v>186</v>
      </c>
      <c r="C167" s="78" t="s">
        <v>76</v>
      </c>
      <c r="D167" s="80" t="s">
        <v>51</v>
      </c>
      <c r="E167" s="80" t="s">
        <v>153</v>
      </c>
      <c r="F167" s="78" t="s">
        <v>146</v>
      </c>
      <c r="G167" s="80" t="s">
        <v>142</v>
      </c>
      <c r="H167" s="76" t="s">
        <v>100</v>
      </c>
      <c r="I167" s="138" t="s">
        <v>174</v>
      </c>
      <c r="J167" s="79">
        <v>2</v>
      </c>
      <c r="K167" s="128"/>
      <c r="L167" s="76" t="s">
        <v>78</v>
      </c>
      <c r="M167" s="79">
        <v>2</v>
      </c>
      <c r="N167" s="26"/>
      <c r="O167" s="26"/>
    </row>
    <row r="168" spans="1:15" ht="21.95" customHeight="1" x14ac:dyDescent="0.2">
      <c r="A168" s="76">
        <v>162</v>
      </c>
      <c r="B168" s="81" t="s">
        <v>186</v>
      </c>
      <c r="C168" s="78" t="s">
        <v>76</v>
      </c>
      <c r="D168" s="80" t="s">
        <v>51</v>
      </c>
      <c r="E168" s="80" t="s">
        <v>154</v>
      </c>
      <c r="F168" s="80" t="s">
        <v>107</v>
      </c>
      <c r="G168" s="80" t="s">
        <v>142</v>
      </c>
      <c r="H168" s="76" t="s">
        <v>100</v>
      </c>
      <c r="I168" s="138" t="s">
        <v>174</v>
      </c>
      <c r="J168" s="137">
        <v>2</v>
      </c>
      <c r="K168" s="128"/>
      <c r="L168" s="76" t="s">
        <v>78</v>
      </c>
      <c r="M168" s="79">
        <v>2</v>
      </c>
      <c r="N168" s="26"/>
      <c r="O168" s="26"/>
    </row>
    <row r="169" spans="1:15" ht="21.95" customHeight="1" x14ac:dyDescent="0.2">
      <c r="A169" s="76">
        <v>163</v>
      </c>
      <c r="B169" s="81" t="s">
        <v>186</v>
      </c>
      <c r="C169" s="78" t="s">
        <v>76</v>
      </c>
      <c r="D169" s="80" t="s">
        <v>51</v>
      </c>
      <c r="E169" s="80" t="s">
        <v>158</v>
      </c>
      <c r="F169" s="80" t="s">
        <v>107</v>
      </c>
      <c r="G169" s="80" t="s">
        <v>142</v>
      </c>
      <c r="H169" s="76" t="s">
        <v>100</v>
      </c>
      <c r="I169" s="138" t="s">
        <v>187</v>
      </c>
      <c r="J169" s="137">
        <v>6</v>
      </c>
      <c r="K169" s="128"/>
      <c r="L169" s="76" t="s">
        <v>78</v>
      </c>
      <c r="M169" s="79">
        <v>2</v>
      </c>
      <c r="N169" s="26"/>
      <c r="O169" s="26"/>
    </row>
    <row r="170" spans="1:15" ht="21.95" customHeight="1" x14ac:dyDescent="0.2">
      <c r="A170" s="76">
        <v>164</v>
      </c>
      <c r="B170" s="141" t="s">
        <v>130</v>
      </c>
      <c r="C170" s="142" t="s">
        <v>117</v>
      </c>
      <c r="D170" s="78" t="s">
        <v>64</v>
      </c>
      <c r="E170" s="78" t="s">
        <v>182</v>
      </c>
      <c r="F170" s="78" t="s">
        <v>146</v>
      </c>
      <c r="G170" s="80" t="s">
        <v>142</v>
      </c>
      <c r="H170" s="76" t="s">
        <v>100</v>
      </c>
      <c r="I170" s="138" t="s">
        <v>174</v>
      </c>
      <c r="J170" s="79">
        <v>2</v>
      </c>
      <c r="K170" s="128"/>
      <c r="L170" s="76" t="s">
        <v>78</v>
      </c>
      <c r="M170" s="79">
        <v>2</v>
      </c>
      <c r="N170" s="26"/>
      <c r="O170" s="26"/>
    </row>
    <row r="171" spans="1:15" ht="21.95" customHeight="1" x14ac:dyDescent="0.2">
      <c r="A171" s="76">
        <v>165</v>
      </c>
      <c r="B171" s="141" t="s">
        <v>130</v>
      </c>
      <c r="C171" s="142" t="s">
        <v>117</v>
      </c>
      <c r="D171" s="78" t="s">
        <v>64</v>
      </c>
      <c r="E171" s="80" t="s">
        <v>153</v>
      </c>
      <c r="F171" s="78" t="s">
        <v>146</v>
      </c>
      <c r="G171" s="80" t="s">
        <v>142</v>
      </c>
      <c r="H171" s="76" t="s">
        <v>100</v>
      </c>
      <c r="I171" s="138" t="s">
        <v>174</v>
      </c>
      <c r="J171" s="137">
        <v>2</v>
      </c>
      <c r="K171" s="128"/>
      <c r="L171" s="76" t="s">
        <v>78</v>
      </c>
      <c r="M171" s="79">
        <v>2</v>
      </c>
      <c r="N171" s="26"/>
      <c r="O171" s="26"/>
    </row>
    <row r="172" spans="1:15" ht="21.95" customHeight="1" x14ac:dyDescent="0.2">
      <c r="A172" s="76">
        <v>166</v>
      </c>
      <c r="B172" s="141" t="s">
        <v>130</v>
      </c>
      <c r="C172" s="142" t="s">
        <v>117</v>
      </c>
      <c r="D172" s="78" t="s">
        <v>64</v>
      </c>
      <c r="E172" s="80" t="s">
        <v>158</v>
      </c>
      <c r="F172" s="80" t="s">
        <v>107</v>
      </c>
      <c r="G172" s="80" t="s">
        <v>142</v>
      </c>
      <c r="H172" s="76" t="s">
        <v>100</v>
      </c>
      <c r="I172" s="138" t="s">
        <v>187</v>
      </c>
      <c r="J172" s="137">
        <v>6</v>
      </c>
      <c r="K172" s="128"/>
      <c r="L172" s="76" t="s">
        <v>78</v>
      </c>
      <c r="M172" s="79">
        <v>2</v>
      </c>
      <c r="N172" s="26"/>
      <c r="O172" s="26"/>
    </row>
    <row r="173" spans="1:15" ht="21.95" customHeight="1" x14ac:dyDescent="0.2">
      <c r="A173" s="76">
        <v>167</v>
      </c>
      <c r="B173" s="141" t="s">
        <v>131</v>
      </c>
      <c r="C173" s="142" t="s">
        <v>94</v>
      </c>
      <c r="D173" s="78" t="s">
        <v>64</v>
      </c>
      <c r="E173" s="78" t="s">
        <v>182</v>
      </c>
      <c r="F173" s="78" t="s">
        <v>146</v>
      </c>
      <c r="G173" s="80" t="s">
        <v>142</v>
      </c>
      <c r="H173" s="76" t="s">
        <v>100</v>
      </c>
      <c r="I173" s="138" t="s">
        <v>174</v>
      </c>
      <c r="J173" s="79">
        <v>2</v>
      </c>
      <c r="K173" s="128"/>
      <c r="L173" s="76" t="s">
        <v>78</v>
      </c>
      <c r="M173" s="79">
        <v>2</v>
      </c>
      <c r="N173" s="26"/>
      <c r="O173" s="26"/>
    </row>
    <row r="174" spans="1:15" ht="21.95" customHeight="1" x14ac:dyDescent="0.2">
      <c r="A174" s="76">
        <v>168</v>
      </c>
      <c r="B174" s="141" t="s">
        <v>131</v>
      </c>
      <c r="C174" s="142" t="s">
        <v>94</v>
      </c>
      <c r="D174" s="78" t="s">
        <v>64</v>
      </c>
      <c r="E174" s="80" t="s">
        <v>153</v>
      </c>
      <c r="F174" s="78" t="s">
        <v>146</v>
      </c>
      <c r="G174" s="80" t="s">
        <v>142</v>
      </c>
      <c r="H174" s="76" t="s">
        <v>100</v>
      </c>
      <c r="I174" s="138" t="s">
        <v>174</v>
      </c>
      <c r="J174" s="137">
        <v>2</v>
      </c>
      <c r="K174" s="128"/>
      <c r="L174" s="76" t="s">
        <v>78</v>
      </c>
      <c r="M174" s="79">
        <v>2</v>
      </c>
      <c r="N174" s="26"/>
      <c r="O174" s="26"/>
    </row>
    <row r="175" spans="1:15" ht="21.95" customHeight="1" x14ac:dyDescent="0.2">
      <c r="A175" s="76">
        <v>169</v>
      </c>
      <c r="B175" s="141" t="s">
        <v>131</v>
      </c>
      <c r="C175" s="142" t="s">
        <v>94</v>
      </c>
      <c r="D175" s="78" t="s">
        <v>64</v>
      </c>
      <c r="E175" s="80" t="s">
        <v>154</v>
      </c>
      <c r="F175" s="80" t="s">
        <v>107</v>
      </c>
      <c r="G175" s="80" t="s">
        <v>142</v>
      </c>
      <c r="H175" s="76" t="s">
        <v>100</v>
      </c>
      <c r="I175" s="138" t="s">
        <v>174</v>
      </c>
      <c r="J175" s="137">
        <v>2</v>
      </c>
      <c r="K175" s="128"/>
      <c r="L175" s="76" t="s">
        <v>78</v>
      </c>
      <c r="M175" s="79">
        <v>2</v>
      </c>
      <c r="N175" s="26"/>
      <c r="O175" s="26"/>
    </row>
    <row r="176" spans="1:15" ht="21.95" customHeight="1" x14ac:dyDescent="0.2">
      <c r="A176" s="76">
        <v>170</v>
      </c>
      <c r="B176" s="141" t="s">
        <v>131</v>
      </c>
      <c r="C176" s="142" t="s">
        <v>94</v>
      </c>
      <c r="D176" s="78" t="s">
        <v>64</v>
      </c>
      <c r="E176" s="80" t="s">
        <v>158</v>
      </c>
      <c r="F176" s="80" t="s">
        <v>107</v>
      </c>
      <c r="G176" s="80" t="s">
        <v>142</v>
      </c>
      <c r="H176" s="76" t="s">
        <v>100</v>
      </c>
      <c r="I176" s="138" t="s">
        <v>187</v>
      </c>
      <c r="J176" s="79">
        <v>6</v>
      </c>
      <c r="K176" s="128"/>
      <c r="L176" s="76" t="s">
        <v>78</v>
      </c>
      <c r="M176" s="79">
        <v>2</v>
      </c>
      <c r="N176" s="26"/>
      <c r="O176" s="26"/>
    </row>
    <row r="177" spans="1:15" ht="21.95" customHeight="1" x14ac:dyDescent="0.2">
      <c r="A177" s="76">
        <v>171</v>
      </c>
      <c r="B177" s="133" t="s">
        <v>140</v>
      </c>
      <c r="C177" s="127" t="s">
        <v>75</v>
      </c>
      <c r="D177" s="78" t="s">
        <v>51</v>
      </c>
      <c r="E177" s="80" t="s">
        <v>184</v>
      </c>
      <c r="F177" s="78" t="s">
        <v>146</v>
      </c>
      <c r="G177" s="80" t="s">
        <v>142</v>
      </c>
      <c r="H177" s="76" t="s">
        <v>100</v>
      </c>
      <c r="I177" s="138" t="s">
        <v>174</v>
      </c>
      <c r="J177" s="79">
        <v>2</v>
      </c>
      <c r="K177" s="128"/>
      <c r="L177" s="76" t="s">
        <v>78</v>
      </c>
      <c r="M177" s="79">
        <v>2</v>
      </c>
      <c r="N177" s="26"/>
      <c r="O177" s="26"/>
    </row>
    <row r="178" spans="1:15" ht="21.95" customHeight="1" x14ac:dyDescent="0.2">
      <c r="A178" s="76">
        <v>172</v>
      </c>
      <c r="B178" s="133" t="s">
        <v>140</v>
      </c>
      <c r="C178" s="127" t="s">
        <v>75</v>
      </c>
      <c r="D178" s="78" t="s">
        <v>51</v>
      </c>
      <c r="E178" s="80" t="s">
        <v>153</v>
      </c>
      <c r="F178" s="78" t="s">
        <v>146</v>
      </c>
      <c r="G178" s="80" t="s">
        <v>142</v>
      </c>
      <c r="H178" s="76" t="s">
        <v>100</v>
      </c>
      <c r="I178" s="138" t="s">
        <v>174</v>
      </c>
      <c r="J178" s="137">
        <v>2</v>
      </c>
      <c r="K178" s="128"/>
      <c r="L178" s="76" t="s">
        <v>78</v>
      </c>
      <c r="M178" s="79">
        <v>2</v>
      </c>
      <c r="N178" s="26"/>
      <c r="O178" s="26"/>
    </row>
    <row r="179" spans="1:15" ht="21.95" customHeight="1" x14ac:dyDescent="0.2">
      <c r="A179" s="76">
        <v>173</v>
      </c>
      <c r="B179" s="133" t="s">
        <v>140</v>
      </c>
      <c r="C179" s="127" t="s">
        <v>75</v>
      </c>
      <c r="D179" s="78" t="s">
        <v>51</v>
      </c>
      <c r="E179" s="80" t="s">
        <v>154</v>
      </c>
      <c r="F179" s="80" t="s">
        <v>107</v>
      </c>
      <c r="G179" s="80" t="s">
        <v>142</v>
      </c>
      <c r="H179" s="76" t="s">
        <v>100</v>
      </c>
      <c r="I179" s="138" t="s">
        <v>174</v>
      </c>
      <c r="J179" s="79">
        <v>2</v>
      </c>
      <c r="K179" s="128"/>
      <c r="L179" s="76" t="s">
        <v>78</v>
      </c>
      <c r="M179" s="79">
        <v>2</v>
      </c>
      <c r="N179" s="26"/>
      <c r="O179" s="26"/>
    </row>
    <row r="180" spans="1:15" ht="21.95" customHeight="1" x14ac:dyDescent="0.2">
      <c r="A180" s="76">
        <v>174</v>
      </c>
      <c r="B180" s="133" t="s">
        <v>85</v>
      </c>
      <c r="C180" s="127" t="s">
        <v>80</v>
      </c>
      <c r="D180" s="80" t="s">
        <v>51</v>
      </c>
      <c r="E180" s="80" t="s">
        <v>184</v>
      </c>
      <c r="F180" s="80" t="s">
        <v>146</v>
      </c>
      <c r="G180" s="80" t="s">
        <v>142</v>
      </c>
      <c r="H180" s="76" t="s">
        <v>100</v>
      </c>
      <c r="I180" s="138" t="s">
        <v>174</v>
      </c>
      <c r="J180" s="137">
        <v>2</v>
      </c>
      <c r="K180" s="128"/>
      <c r="L180" s="76" t="s">
        <v>78</v>
      </c>
      <c r="M180" s="79">
        <v>2</v>
      </c>
      <c r="N180" s="26"/>
      <c r="O180" s="26"/>
    </row>
    <row r="181" spans="1:15" ht="21.95" customHeight="1" x14ac:dyDescent="0.2">
      <c r="A181" s="76">
        <v>175</v>
      </c>
      <c r="B181" s="133" t="s">
        <v>85</v>
      </c>
      <c r="C181" s="127" t="s">
        <v>80</v>
      </c>
      <c r="D181" s="80" t="s">
        <v>51</v>
      </c>
      <c r="E181" s="80" t="s">
        <v>153</v>
      </c>
      <c r="F181" s="80" t="s">
        <v>146</v>
      </c>
      <c r="G181" s="80" t="s">
        <v>142</v>
      </c>
      <c r="H181" s="76" t="s">
        <v>100</v>
      </c>
      <c r="I181" s="138" t="s">
        <v>174</v>
      </c>
      <c r="J181" s="79">
        <v>2</v>
      </c>
      <c r="K181" s="128"/>
      <c r="L181" s="76" t="s">
        <v>78</v>
      </c>
      <c r="M181" s="79">
        <v>2</v>
      </c>
      <c r="N181" s="26"/>
      <c r="O181" s="26"/>
    </row>
    <row r="182" spans="1:15" ht="21.95" customHeight="1" x14ac:dyDescent="0.2">
      <c r="A182" s="76">
        <v>176</v>
      </c>
      <c r="B182" s="133" t="s">
        <v>85</v>
      </c>
      <c r="C182" s="127" t="s">
        <v>80</v>
      </c>
      <c r="D182" s="80" t="s">
        <v>51</v>
      </c>
      <c r="E182" s="80" t="s">
        <v>154</v>
      </c>
      <c r="F182" s="80" t="s">
        <v>107</v>
      </c>
      <c r="G182" s="80" t="s">
        <v>142</v>
      </c>
      <c r="H182" s="76" t="s">
        <v>100</v>
      </c>
      <c r="I182" s="138" t="s">
        <v>174</v>
      </c>
      <c r="J182" s="137">
        <v>2</v>
      </c>
      <c r="K182" s="128"/>
      <c r="L182" s="76" t="s">
        <v>78</v>
      </c>
      <c r="M182" s="79">
        <v>2</v>
      </c>
      <c r="N182" s="26"/>
      <c r="O182" s="26"/>
    </row>
    <row r="183" spans="1:15" ht="21.95" customHeight="1" x14ac:dyDescent="0.2">
      <c r="A183" s="76">
        <v>177</v>
      </c>
      <c r="B183" s="133" t="s">
        <v>124</v>
      </c>
      <c r="C183" s="127" t="s">
        <v>84</v>
      </c>
      <c r="D183" s="80" t="s">
        <v>51</v>
      </c>
      <c r="E183" s="80" t="s">
        <v>158</v>
      </c>
      <c r="F183" s="80" t="s">
        <v>146</v>
      </c>
      <c r="G183" s="80" t="s">
        <v>142</v>
      </c>
      <c r="H183" s="76" t="s">
        <v>100</v>
      </c>
      <c r="I183" s="138" t="s">
        <v>187</v>
      </c>
      <c r="J183" s="79">
        <v>6</v>
      </c>
      <c r="K183" s="128"/>
      <c r="L183" s="76" t="s">
        <v>78</v>
      </c>
      <c r="M183" s="79">
        <v>2</v>
      </c>
      <c r="N183" s="26"/>
      <c r="O183" s="26"/>
    </row>
    <row r="184" spans="1:15" ht="21.95" customHeight="1" x14ac:dyDescent="0.2">
      <c r="A184" s="76">
        <v>178</v>
      </c>
      <c r="B184" s="133" t="s">
        <v>124</v>
      </c>
      <c r="C184" s="127" t="s">
        <v>84</v>
      </c>
      <c r="D184" s="80" t="s">
        <v>51</v>
      </c>
      <c r="E184" s="80" t="s">
        <v>153</v>
      </c>
      <c r="F184" s="80" t="s">
        <v>146</v>
      </c>
      <c r="G184" s="80" t="s">
        <v>142</v>
      </c>
      <c r="H184" s="76" t="s">
        <v>100</v>
      </c>
      <c r="I184" s="138" t="s">
        <v>174</v>
      </c>
      <c r="J184" s="137">
        <v>2</v>
      </c>
      <c r="K184" s="128"/>
      <c r="L184" s="76" t="s">
        <v>78</v>
      </c>
      <c r="M184" s="79">
        <v>2</v>
      </c>
      <c r="N184" s="26"/>
      <c r="O184" s="26"/>
    </row>
    <row r="185" spans="1:15" ht="21.95" customHeight="1" x14ac:dyDescent="0.2">
      <c r="A185" s="76">
        <v>179</v>
      </c>
      <c r="B185" s="133" t="s">
        <v>188</v>
      </c>
      <c r="C185" s="127" t="s">
        <v>76</v>
      </c>
      <c r="D185" s="80" t="s">
        <v>51</v>
      </c>
      <c r="E185" s="80" t="s">
        <v>184</v>
      </c>
      <c r="F185" s="80" t="s">
        <v>146</v>
      </c>
      <c r="G185" s="80" t="s">
        <v>142</v>
      </c>
      <c r="H185" s="76" t="s">
        <v>100</v>
      </c>
      <c r="I185" s="138" t="s">
        <v>174</v>
      </c>
      <c r="J185" s="79">
        <v>2</v>
      </c>
      <c r="K185" s="128"/>
      <c r="L185" s="76" t="s">
        <v>78</v>
      </c>
      <c r="M185" s="79">
        <v>2</v>
      </c>
      <c r="N185" s="26"/>
      <c r="O185" s="26"/>
    </row>
    <row r="186" spans="1:15" ht="21.95" customHeight="1" x14ac:dyDescent="0.2">
      <c r="A186" s="76">
        <v>180</v>
      </c>
      <c r="B186" s="133" t="s">
        <v>188</v>
      </c>
      <c r="C186" s="127" t="s">
        <v>76</v>
      </c>
      <c r="D186" s="80" t="s">
        <v>51</v>
      </c>
      <c r="E186" s="80" t="s">
        <v>153</v>
      </c>
      <c r="F186" s="80" t="s">
        <v>146</v>
      </c>
      <c r="G186" s="80" t="s">
        <v>142</v>
      </c>
      <c r="H186" s="76" t="s">
        <v>100</v>
      </c>
      <c r="I186" s="138" t="s">
        <v>174</v>
      </c>
      <c r="J186" s="137">
        <v>2</v>
      </c>
      <c r="K186" s="128"/>
      <c r="L186" s="76" t="s">
        <v>78</v>
      </c>
      <c r="M186" s="79">
        <v>2</v>
      </c>
      <c r="N186" s="26"/>
      <c r="O186" s="26"/>
    </row>
    <row r="187" spans="1:15" ht="21.95" customHeight="1" x14ac:dyDescent="0.2">
      <c r="A187" s="76">
        <v>181</v>
      </c>
      <c r="B187" s="133" t="s">
        <v>188</v>
      </c>
      <c r="C187" s="127" t="s">
        <v>76</v>
      </c>
      <c r="D187" s="80" t="s">
        <v>51</v>
      </c>
      <c r="E187" s="80" t="s">
        <v>158</v>
      </c>
      <c r="F187" s="80" t="s">
        <v>107</v>
      </c>
      <c r="G187" s="80" t="s">
        <v>142</v>
      </c>
      <c r="H187" s="76" t="s">
        <v>100</v>
      </c>
      <c r="I187" s="138" t="s">
        <v>187</v>
      </c>
      <c r="J187" s="79">
        <v>6</v>
      </c>
      <c r="K187" s="128"/>
      <c r="L187" s="76" t="s">
        <v>78</v>
      </c>
      <c r="M187" s="79">
        <v>2</v>
      </c>
      <c r="N187" s="26"/>
      <c r="O187" s="26"/>
    </row>
    <row r="188" spans="1:15" ht="21.95" customHeight="1" x14ac:dyDescent="0.2">
      <c r="A188" s="76">
        <v>182</v>
      </c>
      <c r="B188" s="133" t="s">
        <v>189</v>
      </c>
      <c r="C188" s="127" t="s">
        <v>80</v>
      </c>
      <c r="D188" s="80" t="s">
        <v>51</v>
      </c>
      <c r="E188" s="80" t="s">
        <v>184</v>
      </c>
      <c r="F188" s="80" t="s">
        <v>146</v>
      </c>
      <c r="G188" s="80" t="s">
        <v>142</v>
      </c>
      <c r="H188" s="76" t="s">
        <v>100</v>
      </c>
      <c r="I188" s="138" t="s">
        <v>174</v>
      </c>
      <c r="J188" s="137">
        <v>2</v>
      </c>
      <c r="K188" s="128"/>
      <c r="L188" s="76" t="s">
        <v>78</v>
      </c>
      <c r="M188" s="79">
        <v>2</v>
      </c>
      <c r="N188" s="26"/>
      <c r="O188" s="26"/>
    </row>
    <row r="189" spans="1:15" ht="21.95" customHeight="1" x14ac:dyDescent="0.2">
      <c r="A189" s="76">
        <v>183</v>
      </c>
      <c r="B189" s="133" t="s">
        <v>189</v>
      </c>
      <c r="C189" s="127" t="s">
        <v>80</v>
      </c>
      <c r="D189" s="80" t="s">
        <v>51</v>
      </c>
      <c r="E189" s="80" t="s">
        <v>153</v>
      </c>
      <c r="F189" s="80" t="s">
        <v>146</v>
      </c>
      <c r="G189" s="80" t="s">
        <v>142</v>
      </c>
      <c r="H189" s="76" t="s">
        <v>100</v>
      </c>
      <c r="I189" s="138" t="s">
        <v>174</v>
      </c>
      <c r="J189" s="79">
        <v>2</v>
      </c>
      <c r="K189" s="128"/>
      <c r="L189" s="76" t="s">
        <v>78</v>
      </c>
      <c r="M189" s="79">
        <v>2</v>
      </c>
      <c r="N189" s="26"/>
      <c r="O189" s="26"/>
    </row>
    <row r="190" spans="1:15" ht="21.95" customHeight="1" x14ac:dyDescent="0.2">
      <c r="A190" s="76">
        <v>184</v>
      </c>
      <c r="B190" s="133" t="s">
        <v>189</v>
      </c>
      <c r="C190" s="127" t="s">
        <v>80</v>
      </c>
      <c r="D190" s="80" t="s">
        <v>51</v>
      </c>
      <c r="E190" s="80" t="s">
        <v>158</v>
      </c>
      <c r="F190" s="80" t="s">
        <v>107</v>
      </c>
      <c r="G190" s="80" t="s">
        <v>142</v>
      </c>
      <c r="H190" s="76" t="s">
        <v>100</v>
      </c>
      <c r="I190" s="138" t="s">
        <v>187</v>
      </c>
      <c r="J190" s="137">
        <v>6</v>
      </c>
      <c r="K190" s="128"/>
      <c r="L190" s="76" t="s">
        <v>78</v>
      </c>
      <c r="M190" s="79">
        <v>2</v>
      </c>
      <c r="N190" s="26"/>
      <c r="O190" s="26"/>
    </row>
    <row r="191" spans="1:15" ht="21.95" customHeight="1" x14ac:dyDescent="0.2">
      <c r="A191" s="76">
        <v>185</v>
      </c>
      <c r="B191" s="133" t="s">
        <v>111</v>
      </c>
      <c r="C191" s="127" t="s">
        <v>117</v>
      </c>
      <c r="D191" s="80" t="s">
        <v>64</v>
      </c>
      <c r="E191" s="80" t="s">
        <v>184</v>
      </c>
      <c r="F191" s="80" t="s">
        <v>146</v>
      </c>
      <c r="G191" s="80" t="s">
        <v>142</v>
      </c>
      <c r="H191" s="76" t="s">
        <v>100</v>
      </c>
      <c r="I191" s="138" t="s">
        <v>174</v>
      </c>
      <c r="J191" s="79">
        <v>2</v>
      </c>
      <c r="K191" s="128"/>
      <c r="L191" s="76" t="s">
        <v>78</v>
      </c>
      <c r="M191" s="79">
        <v>2</v>
      </c>
      <c r="N191" s="26"/>
      <c r="O191" s="26"/>
    </row>
    <row r="192" spans="1:15" ht="21.95" customHeight="1" x14ac:dyDescent="0.2">
      <c r="A192" s="76">
        <v>186</v>
      </c>
      <c r="B192" s="133" t="s">
        <v>111</v>
      </c>
      <c r="C192" s="127" t="s">
        <v>117</v>
      </c>
      <c r="D192" s="80" t="s">
        <v>64</v>
      </c>
      <c r="E192" s="80" t="s">
        <v>153</v>
      </c>
      <c r="F192" s="80" t="s">
        <v>146</v>
      </c>
      <c r="G192" s="80" t="s">
        <v>142</v>
      </c>
      <c r="H192" s="76" t="s">
        <v>100</v>
      </c>
      <c r="I192" s="138" t="s">
        <v>174</v>
      </c>
      <c r="J192" s="137">
        <v>2</v>
      </c>
      <c r="K192" s="128"/>
      <c r="L192" s="76" t="s">
        <v>78</v>
      </c>
      <c r="M192" s="79">
        <v>2</v>
      </c>
      <c r="N192" s="26"/>
      <c r="O192" s="26"/>
    </row>
    <row r="193" spans="1:15" ht="21.95" customHeight="1" x14ac:dyDescent="0.2">
      <c r="A193" s="76">
        <v>187</v>
      </c>
      <c r="B193" s="133" t="s">
        <v>111</v>
      </c>
      <c r="C193" s="127" t="s">
        <v>117</v>
      </c>
      <c r="D193" s="80" t="s">
        <v>64</v>
      </c>
      <c r="E193" s="80" t="s">
        <v>154</v>
      </c>
      <c r="F193" s="80" t="s">
        <v>107</v>
      </c>
      <c r="G193" s="80" t="s">
        <v>142</v>
      </c>
      <c r="H193" s="76" t="s">
        <v>100</v>
      </c>
      <c r="I193" s="138" t="s">
        <v>174</v>
      </c>
      <c r="J193" s="79">
        <v>2</v>
      </c>
      <c r="K193" s="128"/>
      <c r="L193" s="76" t="s">
        <v>78</v>
      </c>
      <c r="M193" s="79">
        <v>2</v>
      </c>
      <c r="N193" s="26"/>
      <c r="O193" s="26"/>
    </row>
    <row r="194" spans="1:15" ht="21.95" customHeight="1" x14ac:dyDescent="0.2">
      <c r="A194" s="76">
        <v>188</v>
      </c>
      <c r="B194" s="133" t="s">
        <v>132</v>
      </c>
      <c r="C194" s="127" t="s">
        <v>117</v>
      </c>
      <c r="D194" s="80" t="s">
        <v>64</v>
      </c>
      <c r="E194" s="80" t="s">
        <v>184</v>
      </c>
      <c r="F194" s="80" t="s">
        <v>146</v>
      </c>
      <c r="G194" s="80" t="s">
        <v>142</v>
      </c>
      <c r="H194" s="76" t="s">
        <v>100</v>
      </c>
      <c r="I194" s="138" t="s">
        <v>174</v>
      </c>
      <c r="J194" s="137">
        <v>2</v>
      </c>
      <c r="K194" s="128"/>
      <c r="L194" s="76" t="s">
        <v>78</v>
      </c>
      <c r="M194" s="79">
        <v>2</v>
      </c>
      <c r="N194" s="26"/>
      <c r="O194" s="26"/>
    </row>
    <row r="195" spans="1:15" ht="21.95" customHeight="1" x14ac:dyDescent="0.2">
      <c r="A195" s="76">
        <v>189</v>
      </c>
      <c r="B195" s="133" t="s">
        <v>132</v>
      </c>
      <c r="C195" s="127" t="s">
        <v>117</v>
      </c>
      <c r="D195" s="80" t="s">
        <v>64</v>
      </c>
      <c r="E195" s="80" t="s">
        <v>153</v>
      </c>
      <c r="F195" s="80" t="s">
        <v>146</v>
      </c>
      <c r="G195" s="80" t="s">
        <v>142</v>
      </c>
      <c r="H195" s="76" t="s">
        <v>100</v>
      </c>
      <c r="I195" s="138" t="s">
        <v>174</v>
      </c>
      <c r="J195" s="79">
        <v>2</v>
      </c>
      <c r="K195" s="128"/>
      <c r="L195" s="76" t="s">
        <v>78</v>
      </c>
      <c r="M195" s="79">
        <v>2</v>
      </c>
      <c r="N195" s="26"/>
      <c r="O195" s="26"/>
    </row>
    <row r="196" spans="1:15" ht="21.95" customHeight="1" x14ac:dyDescent="0.2">
      <c r="A196" s="76">
        <v>190</v>
      </c>
      <c r="B196" s="133" t="s">
        <v>132</v>
      </c>
      <c r="C196" s="127" t="s">
        <v>117</v>
      </c>
      <c r="D196" s="80" t="s">
        <v>64</v>
      </c>
      <c r="E196" s="80" t="s">
        <v>154</v>
      </c>
      <c r="F196" s="80" t="s">
        <v>107</v>
      </c>
      <c r="G196" s="80" t="s">
        <v>142</v>
      </c>
      <c r="H196" s="76" t="s">
        <v>100</v>
      </c>
      <c r="I196" s="138" t="s">
        <v>174</v>
      </c>
      <c r="J196" s="137">
        <v>2</v>
      </c>
      <c r="K196" s="128"/>
      <c r="L196" s="76" t="s">
        <v>78</v>
      </c>
      <c r="M196" s="79">
        <v>2</v>
      </c>
      <c r="N196" s="26"/>
      <c r="O196" s="26"/>
    </row>
    <row r="197" spans="1:15" ht="21.95" customHeight="1" x14ac:dyDescent="0.2">
      <c r="A197" s="76">
        <v>191</v>
      </c>
      <c r="B197" s="133" t="s">
        <v>133</v>
      </c>
      <c r="C197" s="127" t="s">
        <v>94</v>
      </c>
      <c r="D197" s="80" t="s">
        <v>64</v>
      </c>
      <c r="E197" s="80" t="s">
        <v>184</v>
      </c>
      <c r="F197" s="80" t="s">
        <v>146</v>
      </c>
      <c r="G197" s="80" t="s">
        <v>142</v>
      </c>
      <c r="H197" s="76" t="s">
        <v>100</v>
      </c>
      <c r="I197" s="138" t="s">
        <v>174</v>
      </c>
      <c r="J197" s="79">
        <v>2</v>
      </c>
      <c r="K197" s="128"/>
      <c r="L197" s="76" t="s">
        <v>78</v>
      </c>
      <c r="M197" s="79">
        <v>2</v>
      </c>
      <c r="N197" s="26"/>
      <c r="O197" s="26"/>
    </row>
    <row r="198" spans="1:15" ht="21.95" customHeight="1" x14ac:dyDescent="0.2">
      <c r="A198" s="76">
        <v>192</v>
      </c>
      <c r="B198" s="133" t="s">
        <v>133</v>
      </c>
      <c r="C198" s="127" t="s">
        <v>94</v>
      </c>
      <c r="D198" s="80" t="s">
        <v>64</v>
      </c>
      <c r="E198" s="80" t="s">
        <v>153</v>
      </c>
      <c r="F198" s="80" t="s">
        <v>146</v>
      </c>
      <c r="G198" s="80" t="s">
        <v>142</v>
      </c>
      <c r="H198" s="76" t="s">
        <v>100</v>
      </c>
      <c r="I198" s="138" t="s">
        <v>174</v>
      </c>
      <c r="J198" s="137">
        <v>2</v>
      </c>
      <c r="K198" s="128"/>
      <c r="L198" s="76" t="s">
        <v>78</v>
      </c>
      <c r="M198" s="79">
        <v>2</v>
      </c>
      <c r="N198" s="26"/>
      <c r="O198" s="26"/>
    </row>
    <row r="199" spans="1:15" ht="21.95" customHeight="1" x14ac:dyDescent="0.2">
      <c r="A199" s="76">
        <v>193</v>
      </c>
      <c r="B199" s="133" t="s">
        <v>133</v>
      </c>
      <c r="C199" s="127" t="s">
        <v>94</v>
      </c>
      <c r="D199" s="80" t="s">
        <v>64</v>
      </c>
      <c r="E199" s="80" t="s">
        <v>154</v>
      </c>
      <c r="F199" s="80" t="s">
        <v>107</v>
      </c>
      <c r="G199" s="80" t="s">
        <v>142</v>
      </c>
      <c r="H199" s="76" t="s">
        <v>100</v>
      </c>
      <c r="I199" s="138" t="s">
        <v>174</v>
      </c>
      <c r="J199" s="79">
        <v>2</v>
      </c>
      <c r="K199" s="128"/>
      <c r="L199" s="76" t="s">
        <v>78</v>
      </c>
      <c r="M199" s="79">
        <v>2</v>
      </c>
      <c r="N199" s="26"/>
      <c r="O199" s="26"/>
    </row>
    <row r="200" spans="1:15" ht="21.95" customHeight="1" x14ac:dyDescent="0.5">
      <c r="A200" s="76">
        <v>194</v>
      </c>
      <c r="B200" s="110" t="s">
        <v>134</v>
      </c>
      <c r="C200" s="124" t="s">
        <v>75</v>
      </c>
      <c r="D200" s="80" t="s">
        <v>51</v>
      </c>
      <c r="E200" s="80" t="s">
        <v>190</v>
      </c>
      <c r="F200" s="80" t="s">
        <v>146</v>
      </c>
      <c r="G200" s="80" t="s">
        <v>142</v>
      </c>
      <c r="H200" s="80" t="s">
        <v>191</v>
      </c>
      <c r="I200" s="77" t="s">
        <v>192</v>
      </c>
      <c r="J200" s="137">
        <v>2</v>
      </c>
      <c r="K200" s="130"/>
      <c r="L200" s="76" t="s">
        <v>78</v>
      </c>
      <c r="M200" s="130">
        <v>2</v>
      </c>
    </row>
    <row r="201" spans="1:15" ht="21.95" customHeight="1" x14ac:dyDescent="0.5">
      <c r="A201" s="76">
        <v>195</v>
      </c>
      <c r="B201" s="110" t="s">
        <v>134</v>
      </c>
      <c r="C201" s="124" t="s">
        <v>75</v>
      </c>
      <c r="D201" s="80" t="s">
        <v>51</v>
      </c>
      <c r="E201" s="80" t="s">
        <v>153</v>
      </c>
      <c r="F201" s="80" t="s">
        <v>146</v>
      </c>
      <c r="G201" s="80" t="s">
        <v>142</v>
      </c>
      <c r="H201" s="80" t="s">
        <v>146</v>
      </c>
      <c r="I201" s="77" t="s">
        <v>193</v>
      </c>
      <c r="J201" s="79">
        <v>2</v>
      </c>
      <c r="K201" s="130"/>
      <c r="L201" s="76" t="s">
        <v>194</v>
      </c>
      <c r="M201" s="130">
        <v>2</v>
      </c>
    </row>
    <row r="202" spans="1:15" ht="21.95" customHeight="1" x14ac:dyDescent="0.5">
      <c r="A202" s="76">
        <v>196</v>
      </c>
      <c r="B202" s="110" t="s">
        <v>134</v>
      </c>
      <c r="C202" s="124" t="s">
        <v>75</v>
      </c>
      <c r="D202" s="80" t="s">
        <v>51</v>
      </c>
      <c r="E202" s="80" t="s">
        <v>154</v>
      </c>
      <c r="F202" s="80" t="s">
        <v>107</v>
      </c>
      <c r="G202" s="80" t="s">
        <v>142</v>
      </c>
      <c r="H202" s="80" t="s">
        <v>107</v>
      </c>
      <c r="I202" s="77" t="s">
        <v>193</v>
      </c>
      <c r="J202" s="137">
        <v>2</v>
      </c>
      <c r="K202" s="130"/>
      <c r="L202" s="76" t="s">
        <v>194</v>
      </c>
      <c r="M202" s="130">
        <v>2</v>
      </c>
    </row>
    <row r="203" spans="1:15" ht="21.95" customHeight="1" x14ac:dyDescent="0.2">
      <c r="A203" s="76">
        <v>197</v>
      </c>
      <c r="B203" s="123" t="s">
        <v>135</v>
      </c>
      <c r="C203" s="125" t="s">
        <v>80</v>
      </c>
      <c r="D203" s="80" t="s">
        <v>51</v>
      </c>
      <c r="E203" s="80" t="s">
        <v>190</v>
      </c>
      <c r="F203" s="80" t="s">
        <v>146</v>
      </c>
      <c r="G203" s="80" t="s">
        <v>142</v>
      </c>
      <c r="H203" s="80" t="s">
        <v>191</v>
      </c>
      <c r="I203" s="77" t="s">
        <v>192</v>
      </c>
      <c r="J203" s="79">
        <v>2</v>
      </c>
      <c r="K203" s="130"/>
      <c r="L203" s="76" t="s">
        <v>78</v>
      </c>
      <c r="M203" s="130">
        <v>2</v>
      </c>
    </row>
    <row r="204" spans="1:15" ht="21.95" customHeight="1" x14ac:dyDescent="0.2">
      <c r="A204" s="76">
        <v>198</v>
      </c>
      <c r="B204" s="123" t="s">
        <v>135</v>
      </c>
      <c r="C204" s="125" t="s">
        <v>80</v>
      </c>
      <c r="D204" s="80" t="s">
        <v>51</v>
      </c>
      <c r="E204" s="80" t="s">
        <v>153</v>
      </c>
      <c r="F204" s="80" t="s">
        <v>147</v>
      </c>
      <c r="G204" s="80" t="s">
        <v>142</v>
      </c>
      <c r="H204" s="80" t="s">
        <v>146</v>
      </c>
      <c r="I204" s="77" t="s">
        <v>193</v>
      </c>
      <c r="J204" s="137">
        <v>2</v>
      </c>
      <c r="K204" s="132"/>
      <c r="L204" s="76" t="s">
        <v>194</v>
      </c>
      <c r="M204" s="130">
        <v>2</v>
      </c>
    </row>
    <row r="205" spans="1:15" ht="21.95" customHeight="1" x14ac:dyDescent="0.2">
      <c r="A205" s="76">
        <v>199</v>
      </c>
      <c r="B205" s="123" t="s">
        <v>135</v>
      </c>
      <c r="C205" s="125" t="s">
        <v>80</v>
      </c>
      <c r="D205" s="80" t="s">
        <v>51</v>
      </c>
      <c r="E205" s="80" t="s">
        <v>154</v>
      </c>
      <c r="F205" s="80" t="s">
        <v>107</v>
      </c>
      <c r="G205" s="80" t="s">
        <v>142</v>
      </c>
      <c r="H205" s="80" t="s">
        <v>107</v>
      </c>
      <c r="I205" s="77" t="s">
        <v>193</v>
      </c>
      <c r="J205" s="79">
        <v>2</v>
      </c>
      <c r="K205" s="132"/>
      <c r="L205" s="76" t="s">
        <v>194</v>
      </c>
      <c r="M205" s="130">
        <v>2</v>
      </c>
    </row>
    <row r="206" spans="1:15" ht="21.95" customHeight="1" x14ac:dyDescent="0.2">
      <c r="A206" s="76">
        <v>200</v>
      </c>
      <c r="B206" s="123" t="s">
        <v>135</v>
      </c>
      <c r="C206" s="125" t="s">
        <v>80</v>
      </c>
      <c r="D206" s="80" t="s">
        <v>51</v>
      </c>
      <c r="E206" s="80" t="s">
        <v>158</v>
      </c>
      <c r="F206" s="80" t="s">
        <v>107</v>
      </c>
      <c r="G206" s="80" t="s">
        <v>142</v>
      </c>
      <c r="H206" s="80" t="s">
        <v>107</v>
      </c>
      <c r="I206" s="77" t="s">
        <v>195</v>
      </c>
      <c r="J206" s="137">
        <v>6</v>
      </c>
      <c r="K206" s="132"/>
      <c r="L206" s="76" t="s">
        <v>194</v>
      </c>
      <c r="M206" s="130">
        <v>2</v>
      </c>
    </row>
    <row r="207" spans="1:15" ht="21.95" customHeight="1" x14ac:dyDescent="0.2">
      <c r="A207" s="76">
        <v>201</v>
      </c>
      <c r="B207" s="123" t="s">
        <v>136</v>
      </c>
      <c r="C207" s="125" t="s">
        <v>82</v>
      </c>
      <c r="D207" s="80" t="s">
        <v>51</v>
      </c>
      <c r="E207" s="80" t="s">
        <v>190</v>
      </c>
      <c r="F207" s="80" t="s">
        <v>146</v>
      </c>
      <c r="G207" s="80" t="s">
        <v>142</v>
      </c>
      <c r="H207" s="80" t="s">
        <v>191</v>
      </c>
      <c r="I207" s="77" t="s">
        <v>192</v>
      </c>
      <c r="J207" s="79">
        <v>2</v>
      </c>
      <c r="K207" s="132"/>
      <c r="L207" s="76" t="s">
        <v>78</v>
      </c>
      <c r="M207" s="130">
        <v>2</v>
      </c>
    </row>
    <row r="208" spans="1:15" ht="21.95" customHeight="1" x14ac:dyDescent="0.2">
      <c r="A208" s="76">
        <v>202</v>
      </c>
      <c r="B208" s="123" t="s">
        <v>136</v>
      </c>
      <c r="C208" s="125" t="s">
        <v>82</v>
      </c>
      <c r="D208" s="80" t="s">
        <v>51</v>
      </c>
      <c r="E208" s="80" t="s">
        <v>153</v>
      </c>
      <c r="F208" s="80" t="s">
        <v>147</v>
      </c>
      <c r="G208" s="80" t="s">
        <v>142</v>
      </c>
      <c r="H208" s="80" t="s">
        <v>146</v>
      </c>
      <c r="I208" s="77" t="s">
        <v>193</v>
      </c>
      <c r="J208" s="137">
        <v>2</v>
      </c>
      <c r="K208" s="132"/>
      <c r="L208" s="76" t="s">
        <v>194</v>
      </c>
      <c r="M208" s="130">
        <v>2</v>
      </c>
    </row>
    <row r="209" spans="1:13" ht="21.95" customHeight="1" x14ac:dyDescent="0.2">
      <c r="A209" s="76">
        <v>203</v>
      </c>
      <c r="B209" s="123" t="s">
        <v>136</v>
      </c>
      <c r="C209" s="125" t="s">
        <v>82</v>
      </c>
      <c r="D209" s="80" t="s">
        <v>51</v>
      </c>
      <c r="E209" s="80" t="s">
        <v>154</v>
      </c>
      <c r="F209" s="80" t="s">
        <v>107</v>
      </c>
      <c r="G209" s="80" t="s">
        <v>142</v>
      </c>
      <c r="H209" s="80" t="s">
        <v>107</v>
      </c>
      <c r="I209" s="77" t="s">
        <v>193</v>
      </c>
      <c r="J209" s="79">
        <v>2</v>
      </c>
      <c r="K209" s="132"/>
      <c r="L209" s="76" t="s">
        <v>78</v>
      </c>
      <c r="M209" s="130">
        <v>2</v>
      </c>
    </row>
    <row r="210" spans="1:13" ht="21.95" customHeight="1" x14ac:dyDescent="0.2">
      <c r="A210" s="76">
        <v>204</v>
      </c>
      <c r="B210" s="122" t="s">
        <v>138</v>
      </c>
      <c r="C210" s="80" t="s">
        <v>89</v>
      </c>
      <c r="D210" s="80" t="s">
        <v>64</v>
      </c>
      <c r="E210" s="80" t="s">
        <v>190</v>
      </c>
      <c r="F210" s="80" t="s">
        <v>146</v>
      </c>
      <c r="G210" s="80" t="s">
        <v>142</v>
      </c>
      <c r="H210" s="80" t="s">
        <v>191</v>
      </c>
      <c r="I210" s="77" t="s">
        <v>192</v>
      </c>
      <c r="J210" s="137">
        <v>2</v>
      </c>
      <c r="K210" s="132"/>
      <c r="L210" s="76" t="s">
        <v>78</v>
      </c>
      <c r="M210" s="130">
        <v>2</v>
      </c>
    </row>
    <row r="211" spans="1:13" ht="21.95" customHeight="1" x14ac:dyDescent="0.2">
      <c r="A211" s="76">
        <v>205</v>
      </c>
      <c r="B211" s="122" t="s">
        <v>138</v>
      </c>
      <c r="C211" s="80" t="s">
        <v>89</v>
      </c>
      <c r="D211" s="80" t="s">
        <v>64</v>
      </c>
      <c r="E211" s="80" t="s">
        <v>153</v>
      </c>
      <c r="F211" s="80" t="s">
        <v>147</v>
      </c>
      <c r="G211" s="80" t="s">
        <v>142</v>
      </c>
      <c r="H211" s="80" t="s">
        <v>146</v>
      </c>
      <c r="I211" s="77" t="s">
        <v>193</v>
      </c>
      <c r="J211" s="79">
        <v>2</v>
      </c>
      <c r="K211" s="132"/>
      <c r="L211" s="76" t="s">
        <v>194</v>
      </c>
      <c r="M211" s="130">
        <v>2</v>
      </c>
    </row>
    <row r="212" spans="1:13" ht="21.95" customHeight="1" x14ac:dyDescent="0.2">
      <c r="A212" s="76">
        <v>206</v>
      </c>
      <c r="B212" s="122" t="s">
        <v>138</v>
      </c>
      <c r="C212" s="80" t="s">
        <v>89</v>
      </c>
      <c r="D212" s="80" t="s">
        <v>64</v>
      </c>
      <c r="E212" s="80" t="s">
        <v>154</v>
      </c>
      <c r="F212" s="80" t="s">
        <v>107</v>
      </c>
      <c r="G212" s="80" t="s">
        <v>142</v>
      </c>
      <c r="H212" s="80" t="s">
        <v>107</v>
      </c>
      <c r="I212" s="77" t="s">
        <v>193</v>
      </c>
      <c r="J212" s="137">
        <v>2</v>
      </c>
      <c r="K212" s="132"/>
      <c r="L212" s="76" t="s">
        <v>194</v>
      </c>
      <c r="M212" s="130">
        <v>2</v>
      </c>
    </row>
    <row r="213" spans="1:13" ht="21.95" customHeight="1" x14ac:dyDescent="0.2">
      <c r="A213" s="76">
        <v>207</v>
      </c>
      <c r="B213" s="123" t="s">
        <v>137</v>
      </c>
      <c r="C213" s="123" t="s">
        <v>89</v>
      </c>
      <c r="D213" s="80" t="s">
        <v>64</v>
      </c>
      <c r="E213" s="80" t="s">
        <v>190</v>
      </c>
      <c r="F213" s="80" t="s">
        <v>146</v>
      </c>
      <c r="G213" s="80" t="s">
        <v>142</v>
      </c>
      <c r="H213" s="80" t="s">
        <v>191</v>
      </c>
      <c r="I213" s="77" t="s">
        <v>192</v>
      </c>
      <c r="J213" s="79">
        <v>2</v>
      </c>
      <c r="K213" s="132"/>
      <c r="L213" s="76" t="s">
        <v>78</v>
      </c>
      <c r="M213" s="130">
        <v>2</v>
      </c>
    </row>
    <row r="214" spans="1:13" ht="21.95" customHeight="1" x14ac:dyDescent="0.2">
      <c r="A214" s="76">
        <v>208</v>
      </c>
      <c r="B214" s="123" t="s">
        <v>137</v>
      </c>
      <c r="C214" s="123" t="s">
        <v>89</v>
      </c>
      <c r="D214" s="80" t="s">
        <v>64</v>
      </c>
      <c r="E214" s="80" t="s">
        <v>153</v>
      </c>
      <c r="F214" s="80" t="s">
        <v>147</v>
      </c>
      <c r="G214" s="80" t="s">
        <v>142</v>
      </c>
      <c r="H214" s="80" t="s">
        <v>146</v>
      </c>
      <c r="I214" s="77" t="s">
        <v>193</v>
      </c>
      <c r="J214" s="137">
        <v>2</v>
      </c>
      <c r="K214" s="132"/>
      <c r="L214" s="76" t="s">
        <v>194</v>
      </c>
      <c r="M214" s="130">
        <v>2</v>
      </c>
    </row>
    <row r="215" spans="1:13" ht="21.95" customHeight="1" x14ac:dyDescent="0.2">
      <c r="A215" s="76">
        <v>209</v>
      </c>
      <c r="B215" s="123" t="s">
        <v>137</v>
      </c>
      <c r="C215" s="123" t="s">
        <v>89</v>
      </c>
      <c r="D215" s="80" t="s">
        <v>64</v>
      </c>
      <c r="E215" s="80" t="s">
        <v>154</v>
      </c>
      <c r="F215" s="80" t="s">
        <v>107</v>
      </c>
      <c r="G215" s="80" t="s">
        <v>142</v>
      </c>
      <c r="H215" s="80" t="s">
        <v>107</v>
      </c>
      <c r="I215" s="77" t="s">
        <v>193</v>
      </c>
      <c r="J215" s="79">
        <v>2</v>
      </c>
      <c r="K215" s="132"/>
      <c r="L215" s="76" t="s">
        <v>194</v>
      </c>
      <c r="M215" s="130">
        <v>2</v>
      </c>
    </row>
    <row r="216" spans="1:13" ht="21.95" customHeight="1" x14ac:dyDescent="0.2">
      <c r="A216" s="76">
        <v>210</v>
      </c>
      <c r="B216" s="123" t="s">
        <v>137</v>
      </c>
      <c r="C216" s="123" t="s">
        <v>89</v>
      </c>
      <c r="D216" s="80" t="s">
        <v>64</v>
      </c>
      <c r="E216" s="80" t="s">
        <v>158</v>
      </c>
      <c r="F216" s="80" t="s">
        <v>107</v>
      </c>
      <c r="G216" s="80" t="s">
        <v>142</v>
      </c>
      <c r="H216" s="80" t="s">
        <v>107</v>
      </c>
      <c r="I216" s="77" t="s">
        <v>195</v>
      </c>
      <c r="J216" s="137">
        <v>6</v>
      </c>
      <c r="K216" s="132"/>
      <c r="L216" s="76" t="s">
        <v>194</v>
      </c>
      <c r="M216" s="130">
        <v>2</v>
      </c>
    </row>
    <row r="217" spans="1:13" ht="21.95" customHeight="1" x14ac:dyDescent="0.5">
      <c r="A217" s="76">
        <v>211</v>
      </c>
      <c r="B217" s="110" t="s">
        <v>139</v>
      </c>
      <c r="C217" s="123" t="s">
        <v>89</v>
      </c>
      <c r="D217" s="80" t="s">
        <v>64</v>
      </c>
      <c r="E217" s="80" t="s">
        <v>190</v>
      </c>
      <c r="F217" s="80" t="s">
        <v>146</v>
      </c>
      <c r="G217" s="80" t="s">
        <v>142</v>
      </c>
      <c r="H217" s="80" t="s">
        <v>191</v>
      </c>
      <c r="I217" s="77" t="s">
        <v>192</v>
      </c>
      <c r="J217" s="79">
        <v>2</v>
      </c>
      <c r="K217" s="132"/>
      <c r="L217" s="76" t="s">
        <v>78</v>
      </c>
      <c r="M217" s="130">
        <v>2</v>
      </c>
    </row>
    <row r="218" spans="1:13" ht="21.95" customHeight="1" x14ac:dyDescent="0.5">
      <c r="A218" s="76">
        <v>212</v>
      </c>
      <c r="B218" s="110" t="s">
        <v>139</v>
      </c>
      <c r="C218" s="123" t="s">
        <v>89</v>
      </c>
      <c r="D218" s="80" t="s">
        <v>64</v>
      </c>
      <c r="E218" s="80" t="s">
        <v>153</v>
      </c>
      <c r="F218" s="80" t="s">
        <v>147</v>
      </c>
      <c r="G218" s="80" t="s">
        <v>142</v>
      </c>
      <c r="H218" s="80" t="s">
        <v>146</v>
      </c>
      <c r="I218" s="77" t="s">
        <v>193</v>
      </c>
      <c r="J218" s="137">
        <v>2</v>
      </c>
      <c r="K218" s="132"/>
      <c r="L218" s="76" t="s">
        <v>194</v>
      </c>
      <c r="M218" s="130">
        <v>2</v>
      </c>
    </row>
    <row r="219" spans="1:13" ht="21.95" customHeight="1" x14ac:dyDescent="0.5">
      <c r="A219" s="76">
        <v>213</v>
      </c>
      <c r="B219" s="110" t="s">
        <v>139</v>
      </c>
      <c r="C219" s="123" t="s">
        <v>89</v>
      </c>
      <c r="D219" s="80" t="s">
        <v>64</v>
      </c>
      <c r="E219" s="80" t="s">
        <v>154</v>
      </c>
      <c r="F219" s="80" t="s">
        <v>107</v>
      </c>
      <c r="G219" s="80" t="s">
        <v>142</v>
      </c>
      <c r="H219" s="80" t="s">
        <v>107</v>
      </c>
      <c r="I219" s="77" t="s">
        <v>193</v>
      </c>
      <c r="J219" s="79">
        <v>2</v>
      </c>
      <c r="K219" s="132"/>
      <c r="L219" s="76" t="s">
        <v>194</v>
      </c>
      <c r="M219" s="130">
        <v>2</v>
      </c>
    </row>
    <row r="220" spans="1:13" ht="21.95" customHeight="1" x14ac:dyDescent="0.5">
      <c r="A220" s="76">
        <v>214</v>
      </c>
      <c r="B220" s="110" t="s">
        <v>139</v>
      </c>
      <c r="C220" s="123" t="s">
        <v>89</v>
      </c>
      <c r="D220" s="80" t="s">
        <v>64</v>
      </c>
      <c r="E220" s="80" t="s">
        <v>158</v>
      </c>
      <c r="F220" s="80" t="s">
        <v>107</v>
      </c>
      <c r="G220" s="80" t="s">
        <v>142</v>
      </c>
      <c r="H220" s="80" t="s">
        <v>107</v>
      </c>
      <c r="I220" s="77" t="s">
        <v>195</v>
      </c>
      <c r="J220" s="137">
        <v>6</v>
      </c>
      <c r="K220" s="132"/>
      <c r="L220" s="76" t="s">
        <v>78</v>
      </c>
      <c r="M220" s="130">
        <v>2</v>
      </c>
    </row>
  </sheetData>
  <sheetProtection selectLockedCells="1"/>
  <protectedRanges>
    <protectedRange password="CE28" sqref="H4:I4 H2 B2" name="ช่วง1_2"/>
  </protectedRanges>
  <autoFilter ref="G1:G220" xr:uid="{00000000-0001-0000-0000-000000000000}"/>
  <mergeCells count="4">
    <mergeCell ref="C2:D2"/>
    <mergeCell ref="E2:M2"/>
    <mergeCell ref="B5:C5"/>
    <mergeCell ref="J4:K4"/>
  </mergeCells>
  <phoneticPr fontId="11" type="noConversion"/>
  <dataValidations count="11">
    <dataValidation type="list" allowBlank="1" showInputMessage="1" showErrorMessage="1" sqref="D1000:D1498" xr:uid="{00000000-0002-0000-0000-000000000000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00000000-0002-0000-0000-000001000000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999 H200:H220" xr:uid="{00000000-0002-0000-0000-000002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221:J999" xr:uid="{00000000-0002-0000-0000-000003000000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11:K76 K204:K999" xr:uid="{00000000-0002-0000-0000-000004000000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7:K10 J104:J220 M7:M999 K200:K203" xr:uid="{00000000-0002-0000-0000-000006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30 D77:D999" xr:uid="{00000000-0002-0000-0000-000007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77:K199 I7:I103 G7:G1005" xr:uid="{00000000-0002-0000-0000-000008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00000000-0002-0000-0000-000009000000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00000000-0002-0000-0000-00000A000000}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J102 J76 J78 J80 J82 J84 J86 J88 J90 J92 J94 J96 J98 J100 L7:L999" xr:uid="{00000000-0002-0000-0000-000005000000}">
      <formula1>"มี, รอผลฯ, ไม่มี"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R25"/>
  <sheetViews>
    <sheetView showGridLines="0" zoomScaleNormal="100" zoomScaleSheetLayoutView="90" zoomScalePageLayoutView="120" workbookViewId="0">
      <selection activeCell="T6" sqref="T6"/>
    </sheetView>
  </sheetViews>
  <sheetFormatPr defaultColWidth="9" defaultRowHeight="21.75" x14ac:dyDescent="0.2"/>
  <cols>
    <col min="1" max="1" width="3.125" style="21" customWidth="1"/>
    <col min="2" max="2" width="19.125" style="21" customWidth="1"/>
    <col min="3" max="3" width="10.375" style="21" customWidth="1"/>
    <col min="4" max="4" width="8.25" style="21" customWidth="1"/>
    <col min="5" max="5" width="28.375" style="21" customWidth="1"/>
    <col min="6" max="6" width="8.75" style="21" customWidth="1"/>
    <col min="7" max="7" width="1.375" style="21" customWidth="1"/>
    <col min="8" max="8" width="12.25" style="21" customWidth="1"/>
    <col min="9" max="9" width="9.75" style="21" customWidth="1"/>
    <col min="10" max="10" width="7.375" style="29" customWidth="1"/>
    <col min="11" max="11" width="8.375" style="21" customWidth="1"/>
    <col min="12" max="12" width="9.25" style="21" customWidth="1"/>
    <col min="13" max="13" width="7" style="21" customWidth="1"/>
    <col min="14" max="14" width="0.875" style="21" customWidth="1"/>
    <col min="15" max="15" width="5.125" style="25" customWidth="1"/>
    <col min="16" max="16384" width="9" style="21"/>
  </cols>
  <sheetData>
    <row r="1" spans="1:17" s="12" customFormat="1" ht="36.75" customHeight="1" x14ac:dyDescent="0.65">
      <c r="A1" s="187" t="s">
        <v>69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90"/>
      <c r="O1" s="23"/>
      <c r="P1" s="10"/>
      <c r="Q1" s="11"/>
    </row>
    <row r="2" spans="1:17" s="12" customFormat="1" ht="24.75" customHeight="1" x14ac:dyDescent="0.4">
      <c r="A2" s="7"/>
      <c r="B2" s="5"/>
      <c r="C2" s="31" t="s">
        <v>7</v>
      </c>
      <c r="D2" s="194" t="str">
        <f>เก็บข้อมูลHRD!C2</f>
        <v>กองการเจ้าหน้าที่</v>
      </c>
      <c r="E2" s="194"/>
      <c r="F2" s="194"/>
      <c r="G2" s="194"/>
      <c r="H2" s="194"/>
      <c r="I2" s="194"/>
      <c r="J2" s="195" t="s">
        <v>71</v>
      </c>
      <c r="K2" s="195"/>
      <c r="L2" s="194" t="str">
        <f>เก็บข้อมูลHRD!J4</f>
        <v>ณิชนันทน์</v>
      </c>
      <c r="M2" s="194"/>
      <c r="N2" s="91"/>
      <c r="O2" s="22"/>
    </row>
    <row r="3" spans="1:17" s="12" customFormat="1" ht="4.5" customHeight="1" x14ac:dyDescent="0.4">
      <c r="A3" s="7"/>
      <c r="B3" s="5"/>
      <c r="C3" s="5"/>
      <c r="D3" s="5"/>
      <c r="E3" s="2"/>
      <c r="F3" s="2"/>
      <c r="G3" s="2"/>
      <c r="H3" s="2"/>
      <c r="I3" s="2"/>
      <c r="J3" s="2"/>
      <c r="K3" s="14"/>
      <c r="L3" s="17"/>
      <c r="M3" s="17"/>
      <c r="N3" s="17"/>
      <c r="O3" s="22"/>
    </row>
    <row r="4" spans="1:17" s="12" customFormat="1" ht="25.5" customHeight="1" x14ac:dyDescent="0.4">
      <c r="A4" s="8"/>
      <c r="B4" s="189" t="s">
        <v>46</v>
      </c>
      <c r="C4" s="190"/>
      <c r="D4" s="119">
        <f>เก็บข้อมูลHRD!D4</f>
        <v>48</v>
      </c>
      <c r="E4" s="32" t="s">
        <v>53</v>
      </c>
      <c r="F4" s="119">
        <f>เก็บข้อมูลHRD!F4</f>
        <v>21</v>
      </c>
      <c r="G4" s="33"/>
      <c r="H4" s="34" t="s">
        <v>47</v>
      </c>
      <c r="I4" s="191">
        <f>เก็บข้อมูลHRD!H4</f>
        <v>2565</v>
      </c>
      <c r="J4" s="192"/>
      <c r="K4" s="193" t="s">
        <v>45</v>
      </c>
      <c r="L4" s="193"/>
      <c r="M4" s="35">
        <f>เก็บข้อมูลHRD!L4:M4</f>
        <v>44824</v>
      </c>
      <c r="N4" s="92"/>
      <c r="O4" s="24"/>
      <c r="P4" s="19"/>
    </row>
    <row r="5" spans="1:17" s="27" customFormat="1" ht="5.25" customHeight="1" x14ac:dyDescent="0.2">
      <c r="A5" s="9"/>
      <c r="B5" s="186"/>
      <c r="C5" s="186"/>
      <c r="D5" s="30"/>
      <c r="E5" s="30"/>
      <c r="F5" s="4"/>
      <c r="G5" s="4"/>
      <c r="H5" s="6"/>
      <c r="I5" s="15"/>
      <c r="J5" s="6"/>
      <c r="K5" s="16"/>
      <c r="L5" s="18"/>
      <c r="M5" s="18"/>
      <c r="N5" s="18"/>
      <c r="O5" s="20"/>
      <c r="P5" s="26"/>
      <c r="Q5" s="26"/>
    </row>
    <row r="6" spans="1:17" s="27" customFormat="1" ht="25.5" customHeight="1" x14ac:dyDescent="0.2">
      <c r="A6" s="165" t="s">
        <v>13</v>
      </c>
      <c r="B6" s="162" t="s">
        <v>34</v>
      </c>
      <c r="C6" s="163"/>
      <c r="D6" s="163"/>
      <c r="E6" s="163"/>
      <c r="F6" s="164"/>
      <c r="G6" s="36"/>
      <c r="H6" s="198" t="s">
        <v>32</v>
      </c>
      <c r="I6" s="198"/>
      <c r="J6" s="198"/>
      <c r="K6" s="197" t="s">
        <v>33</v>
      </c>
      <c r="L6" s="197"/>
      <c r="M6" s="197"/>
      <c r="N6" s="93"/>
      <c r="O6" s="20"/>
      <c r="P6" s="26"/>
      <c r="Q6" s="26"/>
    </row>
    <row r="7" spans="1:17" ht="24.95" customHeight="1" x14ac:dyDescent="0.55000000000000004">
      <c r="A7" s="166"/>
      <c r="B7" s="180" t="s">
        <v>51</v>
      </c>
      <c r="C7" s="181"/>
      <c r="D7" s="182"/>
      <c r="E7" s="178" t="s">
        <v>64</v>
      </c>
      <c r="F7" s="178"/>
      <c r="G7" s="39"/>
      <c r="H7" s="183" t="s">
        <v>15</v>
      </c>
      <c r="I7" s="183"/>
      <c r="J7" s="40">
        <f>COUNTIF(เก็บข้อมูลHRD!F7:F2005,"ความรู้/ทักษะเฉพาะทางในสายงาน")</f>
        <v>122</v>
      </c>
      <c r="K7" s="185" t="s">
        <v>48</v>
      </c>
      <c r="L7" s="185"/>
      <c r="M7" s="41">
        <f>COUNTIF(เก็บข้อมูลHRD!G7:G2005,"อบรมกับหน่วยงานนอกกรมฯ")</f>
        <v>0</v>
      </c>
      <c r="N7" s="95"/>
    </row>
    <row r="8" spans="1:17" ht="24.95" customHeight="1" x14ac:dyDescent="0.55000000000000004">
      <c r="A8" s="166"/>
      <c r="B8" s="177" t="s">
        <v>8</v>
      </c>
      <c r="C8" s="177"/>
      <c r="D8" s="37">
        <f t="array" ref="D8">COUNTIFS(เก็บข้อมูลHRD!D7:D2005,"ข้าราชการ",เก็บข้อมูลHRD!M7:M2005,"1")</f>
        <v>0</v>
      </c>
      <c r="E8" s="38" t="s">
        <v>10</v>
      </c>
      <c r="F8" s="37">
        <f t="array" ref="F8">COUNTIFS(เก็บข้อมูลHRD!D7:D2005,"พนักงานราชการ",เก็บข้อมูลHRD!M7:M2005,"1")</f>
        <v>0</v>
      </c>
      <c r="G8" s="39"/>
      <c r="H8" s="183" t="s">
        <v>16</v>
      </c>
      <c r="I8" s="183"/>
      <c r="J8" s="40">
        <f>COUNTIF(เก็บข้อมูลHRD!F7:F2005,"ภาษา")</f>
        <v>0</v>
      </c>
      <c r="K8" s="184" t="s">
        <v>40</v>
      </c>
      <c r="L8" s="184"/>
      <c r="M8" s="41">
        <f>COUNTIF(เก็บข้อมูลHRD!G7:G2005,"อบรมกับหน่วยงานในกรมฯ")</f>
        <v>0</v>
      </c>
      <c r="N8" s="95"/>
      <c r="P8" s="28"/>
    </row>
    <row r="9" spans="1:17" ht="24.95" customHeight="1" x14ac:dyDescent="0.55000000000000004">
      <c r="A9" s="166"/>
      <c r="B9" s="177" t="s">
        <v>9</v>
      </c>
      <c r="C9" s="177"/>
      <c r="D9" s="42">
        <f t="array" ref="D9">SUMPRODUCT(IF(เก็บข้อมูลHRD!D7:D2005="ข้าราชการ",IF(เก็บข้อมูลHRD!B7:B2005&lt;&gt;"",IF(เก็บข้อมูลHRD!M7:M2005=1,1/COUNTIFS(เก็บข้อมูลHRD!B7:B2005,เก็บข้อมูลHRD!B7:B2005,เก็บข้อมูลHRD!D7:D2005,"ข้าราชการ",เก็บข้อมูลHRD!B7:B2005,"&lt;&gt;",เก็บข้อมูลHRD!M7:M2005,"=1")))))</f>
        <v>0</v>
      </c>
      <c r="E9" s="38" t="s">
        <v>11</v>
      </c>
      <c r="F9" s="37">
        <f t="array" ref="F9">SUMPRODUCT(IF(เก็บข้อมูลHRD!D7:D2005="พนักงานราชการ",IF(เก็บข้อมูลHRD!B7:B2005&lt;&gt;"",IF(เก็บข้อมูลHRD!M7:M2005=1,1/COUNTIFS(เก็บข้อมูลHRD!B7:B2005,เก็บข้อมูลHRD!B7:B2005,เก็บข้อมูลHRD!D7:D2005,"พนักงานราชการ",เก็บข้อมูลHRD!B7:B2005,"&lt;&gt;",เก็บข้อมูลHRD!M7:M2005,"=1")))))</f>
        <v>0</v>
      </c>
      <c r="G9" s="44"/>
      <c r="H9" s="183" t="s">
        <v>17</v>
      </c>
      <c r="I9" s="183"/>
      <c r="J9" s="40">
        <f>COUNTIF(เก็บข้อมูลHRD!F7:F2005,"ภาวะผู้นำ/คุณธรรม/จริยธรรม")</f>
        <v>0</v>
      </c>
      <c r="K9" s="185" t="s">
        <v>49</v>
      </c>
      <c r="L9" s="185"/>
      <c r="M9" s="41">
        <f>COUNTIF(เก็บข้อมูลHRD!G7:G2005,"e-Learning")</f>
        <v>9</v>
      </c>
      <c r="N9" s="95"/>
    </row>
    <row r="10" spans="1:17" ht="24.95" customHeight="1" x14ac:dyDescent="0.55000000000000004">
      <c r="A10" s="167"/>
      <c r="B10" s="177" t="s">
        <v>72</v>
      </c>
      <c r="C10" s="177"/>
      <c r="D10" s="43">
        <f t="array" ref="D10">D9/D4*100</f>
        <v>0</v>
      </c>
      <c r="E10" s="38" t="s">
        <v>73</v>
      </c>
      <c r="F10" s="43">
        <f t="array" ref="F10">F9/F4*100</f>
        <v>0</v>
      </c>
      <c r="G10" s="45"/>
      <c r="H10" s="183" t="s">
        <v>18</v>
      </c>
      <c r="I10" s="183"/>
      <c r="J10" s="40">
        <f t="array" ref="J10">COUNTIF(เก็บข้อมูลHRD!F7:F1005,"จิตอาสา/บริการ")</f>
        <v>0</v>
      </c>
      <c r="K10" s="185" t="s">
        <v>23</v>
      </c>
      <c r="L10" s="185"/>
      <c r="M10" s="41">
        <f>COUNTIF(เก็บข้อมูลHRD!G7:G2005,"ชุมชนนักปฏิบัติ(CoP)")</f>
        <v>204</v>
      </c>
      <c r="N10" s="95"/>
    </row>
    <row r="11" spans="1:17" ht="24.95" customHeight="1" x14ac:dyDescent="0.55000000000000004">
      <c r="A11" s="174" t="s">
        <v>14</v>
      </c>
      <c r="B11" s="171" t="s">
        <v>35</v>
      </c>
      <c r="C11" s="172"/>
      <c r="D11" s="172"/>
      <c r="E11" s="172"/>
      <c r="F11" s="173"/>
      <c r="G11" s="39"/>
      <c r="H11" s="183" t="s">
        <v>19</v>
      </c>
      <c r="I11" s="183"/>
      <c r="J11" s="40">
        <f>COUNTIF(เก็บข้อมูลHRD!F7:F2005,"ความรับผิดชอบ/ซื่อสัตย์สุจริต")</f>
        <v>5</v>
      </c>
      <c r="K11" s="185" t="s">
        <v>26</v>
      </c>
      <c r="L11" s="185"/>
      <c r="M11" s="41">
        <f>COUNTIF(เก็บข้อมูลHRD!G7:G2005,"สอนงาน")</f>
        <v>0</v>
      </c>
      <c r="N11" s="95"/>
    </row>
    <row r="12" spans="1:17" ht="24.95" customHeight="1" x14ac:dyDescent="0.55000000000000004">
      <c r="A12" s="175"/>
      <c r="B12" s="168" t="s">
        <v>51</v>
      </c>
      <c r="C12" s="169"/>
      <c r="D12" s="170"/>
      <c r="E12" s="179" t="s">
        <v>64</v>
      </c>
      <c r="F12" s="179"/>
      <c r="G12" s="39"/>
      <c r="H12" s="183" t="s">
        <v>20</v>
      </c>
      <c r="I12" s="183"/>
      <c r="J12" s="40">
        <f>COUNTIF(เก็บข้อมูลHRD!F7:F2005,"ทำงานเป็นทีม")</f>
        <v>0</v>
      </c>
      <c r="K12" s="185" t="s">
        <v>27</v>
      </c>
      <c r="L12" s="185"/>
      <c r="M12" s="41">
        <f>COUNTIF(เก็บข้อมูลHRD!G7:G2005,"มอบหมายงาน")</f>
        <v>1</v>
      </c>
      <c r="N12" s="95"/>
    </row>
    <row r="13" spans="1:17" ht="24.95" customHeight="1" x14ac:dyDescent="0.55000000000000004">
      <c r="A13" s="175"/>
      <c r="B13" s="157" t="s">
        <v>8</v>
      </c>
      <c r="C13" s="157"/>
      <c r="D13" s="37">
        <f t="array" ref="D13">COUNTIFS(เก็บข้อมูลHRD!D7:D2005,"ข้าราชการ",เก็บข้อมูลHRD!M7:M2005,"2")</f>
        <v>152</v>
      </c>
      <c r="E13" s="38" t="s">
        <v>10</v>
      </c>
      <c r="F13" s="37">
        <f t="array" ref="F13">COUNTIFS(เก็บข้อมูลHRD!D7:D2005,"พนักงานราชการ",เก็บข้อมูลHRD!M7:M2005,"2")</f>
        <v>62</v>
      </c>
      <c r="G13" s="44"/>
      <c r="H13" s="183" t="s">
        <v>24</v>
      </c>
      <c r="I13" s="183"/>
      <c r="J13" s="40">
        <f>COUNTIF(เก็บข้อมูลHRD!F7:F2005,"คิดค้น/ใช้นวัตกรรมใหม่ๆ")</f>
        <v>0</v>
      </c>
      <c r="K13" s="185" t="s">
        <v>28</v>
      </c>
      <c r="L13" s="185"/>
      <c r="M13" s="41">
        <f>COUNTIF(เก็บข้อมูลHRD!G7:G2005,"ดูงานนอกสถานที่")</f>
        <v>0</v>
      </c>
      <c r="N13" s="95"/>
      <c r="Q13" s="21" t="s">
        <v>55</v>
      </c>
    </row>
    <row r="14" spans="1:17" ht="24.95" customHeight="1" x14ac:dyDescent="0.55000000000000004">
      <c r="A14" s="175"/>
      <c r="B14" s="157" t="s">
        <v>9</v>
      </c>
      <c r="C14" s="157"/>
      <c r="D14" s="37">
        <f t="array" ref="D14">SUMPRODUCT(IF(เก็บข้อมูลHRD!D7:D2005="ข้าราชการ",IF(เก็บข้อมูลHRD!B7:B2005&lt;&gt;"",IF(เก็บข้อมูลHRD!M7:M2005=2,1/COUNTIFS(เก็บข้อมูลHRD!B7:B2005,เก็บข้อมูลHRD!B7:B2005,เก็บข้อมูลHRD!D7:D2005,"ข้าราชการ",เก็บข้อมูลHRD!B7:B2005,"&lt;&gt;",เก็บข้อมูลHRD!M7:M2005,"=2")))))</f>
        <v>49.000000000000014</v>
      </c>
      <c r="E14" s="38" t="s">
        <v>11</v>
      </c>
      <c r="F14" s="37">
        <f t="array" ref="F14">SUMPRODUCT(IF(เก็บข้อมูลHRD!D7:D2005="พนักงานราชการ",IF(เก็บข้อมูลHRD!B7:B2005&lt;&gt;"",IF(เก็บข้อมูลHRD!M7:M2005=2,1/COUNTIFS(เก็บข้อมูลHRD!B7:B2005,เก็บข้อมูลHRD!B7:B2005,เก็บข้อมูลHRD!D7:D2005,"พนักงานราชการ",เก็บข้อมูลHRD!B7:B2005,"&lt;&gt;",เก็บข้อมูลHRD!M7:M2005,"=2")))))</f>
        <v>20.999999999999996</v>
      </c>
      <c r="G14" s="45"/>
      <c r="H14" s="183" t="s">
        <v>25</v>
      </c>
      <c r="I14" s="183"/>
      <c r="J14" s="40">
        <f>COUNTIF(เก็บข้อมูลHRD!F7:F2005,"กฎหมาย/กฎระเบียบฯ")</f>
        <v>0</v>
      </c>
      <c r="K14" s="185" t="s">
        <v>29</v>
      </c>
      <c r="L14" s="185"/>
      <c r="M14" s="41">
        <f>COUNTIF(เก็บข้อมูลHRD!G7:G2005,"หมุนเวียนงาน")</f>
        <v>0</v>
      </c>
      <c r="N14" s="95"/>
    </row>
    <row r="15" spans="1:17" ht="24.95" customHeight="1" x14ac:dyDescent="0.55000000000000004">
      <c r="A15" s="176"/>
      <c r="B15" s="157" t="s">
        <v>72</v>
      </c>
      <c r="C15" s="157"/>
      <c r="D15" s="43">
        <f>D14/D4*100</f>
        <v>102.08333333333337</v>
      </c>
      <c r="E15" s="38" t="s">
        <v>73</v>
      </c>
      <c r="F15" s="43">
        <f>F14/F4*100</f>
        <v>99.999999999999972</v>
      </c>
      <c r="G15" s="39"/>
      <c r="H15" s="183" t="s">
        <v>21</v>
      </c>
      <c r="I15" s="183"/>
      <c r="J15" s="40">
        <f>COUNTIF(เก็บข้อมูลHRD!F7:F2005,"การใช้เทคโนโลยี")</f>
        <v>87</v>
      </c>
      <c r="K15" s="185" t="s">
        <v>30</v>
      </c>
      <c r="L15" s="185"/>
      <c r="M15" s="41">
        <f>COUNTIF(เก็บข้อมูลHRD!G7:G2005,"เรียนรู้ด้วยตนเอง")</f>
        <v>0</v>
      </c>
      <c r="N15" s="95"/>
    </row>
    <row r="16" spans="1:17" ht="24.95" customHeight="1" x14ac:dyDescent="0.55000000000000004">
      <c r="A16" s="152" t="s">
        <v>12</v>
      </c>
      <c r="B16" s="153" t="s">
        <v>36</v>
      </c>
      <c r="C16" s="153"/>
      <c r="D16" s="153"/>
      <c r="E16" s="153"/>
      <c r="F16" s="154"/>
      <c r="G16" s="39"/>
      <c r="H16" s="183" t="s">
        <v>22</v>
      </c>
      <c r="I16" s="183"/>
      <c r="J16" s="40">
        <f>COUNTIF(เก็บข้อมูลHRD!F7:F2005,"ทักษะการคิด")</f>
        <v>0</v>
      </c>
      <c r="K16" s="185" t="s">
        <v>31</v>
      </c>
      <c r="L16" s="185"/>
      <c r="M16" s="41">
        <f>COUNTIF(เก็บข้อมูลHRD!G7:G2005,"อื่นๆ")</f>
        <v>0</v>
      </c>
      <c r="N16" s="95"/>
    </row>
    <row r="17" spans="1:18" ht="23.25" customHeight="1" x14ac:dyDescent="0.2">
      <c r="A17" s="152"/>
      <c r="B17" s="153" t="s">
        <v>51</v>
      </c>
      <c r="C17" s="153"/>
      <c r="D17" s="154"/>
      <c r="E17" s="155" t="s">
        <v>64</v>
      </c>
      <c r="F17" s="155"/>
      <c r="G17" s="44"/>
      <c r="H17" s="199" t="s">
        <v>52</v>
      </c>
      <c r="I17" s="199"/>
      <c r="J17" s="103">
        <f>SUM(J7:J16)</f>
        <v>214</v>
      </c>
      <c r="K17" s="199" t="s">
        <v>52</v>
      </c>
      <c r="L17" s="199"/>
      <c r="M17" s="104">
        <f>SUM(M7:M16)</f>
        <v>214</v>
      </c>
      <c r="N17" s="95"/>
    </row>
    <row r="18" spans="1:18" ht="24.95" customHeight="1" x14ac:dyDescent="0.5">
      <c r="A18" s="152"/>
      <c r="B18" s="156" t="s">
        <v>8</v>
      </c>
      <c r="C18" s="157"/>
      <c r="D18" s="37">
        <f>COUNTIF(เก็บข้อมูลHRD!D7:D2005,"ข้าราชการ")</f>
        <v>152</v>
      </c>
      <c r="E18" s="38" t="s">
        <v>10</v>
      </c>
      <c r="F18" s="37">
        <f t="array" ref="F18">COUNTIF(เก็บข้อมูลHRD!D7:D2005,"พนักงานราชการ")</f>
        <v>62</v>
      </c>
      <c r="G18" s="45"/>
      <c r="H18" s="149" t="s">
        <v>65</v>
      </c>
      <c r="I18" s="150"/>
      <c r="J18" s="150"/>
      <c r="K18" s="150"/>
      <c r="L18" s="150"/>
      <c r="M18" s="150"/>
      <c r="N18" s="45"/>
    </row>
    <row r="19" spans="1:18" ht="28.5" customHeight="1" x14ac:dyDescent="0.2">
      <c r="A19" s="152"/>
      <c r="B19" s="156" t="s">
        <v>9</v>
      </c>
      <c r="C19" s="157"/>
      <c r="D19" s="37">
        <f t="array" ref="D19">SUMPRODUCT(IF(เก็บข้อมูลHRD!D7:D2005="ข้าราชการ",IF(เก็บข้อมูลHRD!B7:B2005&lt;&gt;"",1/COUNTIFS(เก็บข้อมูลHRD!B7:B2005,เก็บข้อมูลHRD!B7:B2005,เก็บข้อมูลHRD!D7:D2005,"ข้าราชการ",เก็บข้อมูลHRD!B7:B2005,"&lt;&gt;"))))</f>
        <v>49.000000000000014</v>
      </c>
      <c r="E19" s="38" t="s">
        <v>11</v>
      </c>
      <c r="F19" s="37">
        <f t="array" ref="F19">SUMPRODUCT(IF(เก็บข้อมูลHRD!D7:D2005="พนักงานราชการ",IF(เก็บข้อมูลHRD!B7:B2005&lt;&gt;"",1/COUNTIFS(เก็บข้อมูลHRD!B7:B2005,เก็บข้อมูลHRD!B7:B2005,เก็บข้อมูลHRD!D7:D2005,"พนักงานราชการ",เก็บข้อมูลHRD!B7:B2005,"&lt;&gt;"))))</f>
        <v>20.999999999999996</v>
      </c>
      <c r="G19" s="44"/>
      <c r="H19" s="151"/>
      <c r="I19" s="151"/>
      <c r="J19" s="151"/>
      <c r="K19" s="151"/>
      <c r="L19" s="151"/>
      <c r="M19" s="151"/>
      <c r="N19" s="94"/>
    </row>
    <row r="20" spans="1:18" ht="24.95" customHeight="1" x14ac:dyDescent="0.5">
      <c r="A20" s="152"/>
      <c r="B20" s="156" t="s">
        <v>72</v>
      </c>
      <c r="C20" s="157"/>
      <c r="D20" s="43">
        <f>D19/D4*100</f>
        <v>102.08333333333337</v>
      </c>
      <c r="E20" s="38" t="s">
        <v>73</v>
      </c>
      <c r="F20" s="43">
        <f>F19/F4*100</f>
        <v>99.999999999999972</v>
      </c>
      <c r="G20" s="45"/>
      <c r="H20" s="151"/>
      <c r="I20" s="151"/>
      <c r="J20" s="151"/>
      <c r="K20" s="151"/>
      <c r="L20" s="151"/>
      <c r="M20" s="151"/>
      <c r="N20" s="50"/>
    </row>
    <row r="21" spans="1:18" ht="25.5" customHeight="1" x14ac:dyDescent="0.2">
      <c r="A21" s="152"/>
      <c r="B21" s="158" t="s">
        <v>39</v>
      </c>
      <c r="C21" s="158"/>
      <c r="D21" s="158"/>
      <c r="E21" s="158"/>
      <c r="F21" s="159"/>
      <c r="G21" s="120"/>
      <c r="H21" s="151"/>
      <c r="I21" s="151"/>
      <c r="J21" s="151"/>
      <c r="K21" s="151"/>
      <c r="L21" s="151"/>
      <c r="M21" s="151"/>
      <c r="N21" s="50"/>
      <c r="R21" s="21" t="s">
        <v>55</v>
      </c>
    </row>
    <row r="22" spans="1:18" ht="24" customHeight="1" x14ac:dyDescent="0.2">
      <c r="A22" s="152"/>
      <c r="B22" s="160" t="s">
        <v>38</v>
      </c>
      <c r="C22" s="161"/>
      <c r="D22" s="46">
        <f t="array" ref="D22">SUMPRODUCT(IF(เก็บข้อมูลHRD!L7:L2005="มี",IF(เก็บข้อมูลHRD!B7:B2005&lt;&gt;"",1/COUNTIFS(เก็บข้อมูลHRD!B7:B2005,เก็บข้อมูลHRD!B7:B2005,เก็บข้อมูลHRD!L7:L2005,"มี",เก็บข้อมูลHRD!B7:B2005,"&lt;&gt;"))))</f>
        <v>70.000000000000085</v>
      </c>
      <c r="E22" s="38" t="s">
        <v>37</v>
      </c>
      <c r="F22" s="43">
        <f t="array" ref="F22">(D22/SUMPRODUCT((เก็บข้อมูลHRD!B7:B2005&lt;&gt;"")/COUNTIF(เก็บข้อมูลHRD!B7:B2005,เก็บข้อมูลHRD!B7:B2005&amp;"")))*100</f>
        <v>100.00000000000007</v>
      </c>
      <c r="G22" s="121"/>
      <c r="H22" s="151"/>
      <c r="I22" s="151"/>
      <c r="J22" s="151"/>
      <c r="K22" s="151"/>
      <c r="L22" s="151"/>
      <c r="M22" s="151"/>
      <c r="N22" s="50"/>
    </row>
    <row r="23" spans="1:18" ht="24" x14ac:dyDescent="0.2">
      <c r="A23" s="152"/>
      <c r="B23" s="158" t="s">
        <v>41</v>
      </c>
      <c r="C23" s="158"/>
      <c r="D23" s="158"/>
      <c r="E23" s="158"/>
      <c r="F23" s="159"/>
      <c r="G23" s="121"/>
      <c r="H23" s="151"/>
      <c r="I23" s="151"/>
      <c r="J23" s="151"/>
      <c r="K23" s="151"/>
      <c r="L23" s="151"/>
      <c r="M23" s="151"/>
      <c r="N23" s="121"/>
    </row>
    <row r="24" spans="1:18" ht="21.75" customHeight="1" x14ac:dyDescent="0.2">
      <c r="A24" s="152"/>
      <c r="B24" s="160" t="s">
        <v>42</v>
      </c>
      <c r="C24" s="161"/>
      <c r="D24" s="47">
        <f t="array" ref="D24">SUM(เก็บข้อมูลHRD!K7:K2005)</f>
        <v>0</v>
      </c>
      <c r="E24" s="48" t="s">
        <v>56</v>
      </c>
      <c r="F24" s="49" t="e">
        <f t="array" ref="F24">AVERAGEIF(เก็บข้อมูลHRD!K7:K2005,"&lt;&gt;0")</f>
        <v>#DIV/0!</v>
      </c>
      <c r="G24" s="121"/>
      <c r="H24" s="148" t="s">
        <v>59</v>
      </c>
      <c r="I24" s="148"/>
      <c r="J24" s="148"/>
      <c r="K24" s="148"/>
      <c r="L24" s="148"/>
      <c r="M24" s="121"/>
      <c r="N24" s="121"/>
    </row>
    <row r="25" spans="1:18" x14ac:dyDescent="0.2">
      <c r="B25" s="196"/>
      <c r="C25" s="196"/>
      <c r="D25" s="196"/>
      <c r="E25" s="196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00000000-0002-0000-0100-00000000000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00000000-0002-0000-0100-000001000000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00000000-0002-0000-0100-000002000000}">
      <formula1>1</formula1>
      <formula2>10000</formula2>
    </dataValidation>
    <dataValidation allowBlank="1" showInputMessage="1" showErrorMessage="1" error="กรุณากรอกตัวเลขจำนวนเต็ม" sqref="M4:N4" xr:uid="{00000000-0002-0000-0100-000003000000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74"/>
  <sheetViews>
    <sheetView topLeftCell="A64" workbookViewId="0">
      <selection activeCell="B5" sqref="B5:B74"/>
    </sheetView>
  </sheetViews>
  <sheetFormatPr defaultColWidth="9" defaultRowHeight="26.25" x14ac:dyDescent="0.6"/>
  <cols>
    <col min="1" max="1" width="10.375" style="112" customWidth="1"/>
    <col min="2" max="2" width="42" style="113" customWidth="1"/>
    <col min="3" max="3" width="37.625" style="114" customWidth="1"/>
    <col min="4" max="4" width="44.75" style="112" customWidth="1"/>
    <col min="5" max="16384" width="9" style="96"/>
  </cols>
  <sheetData>
    <row r="1" spans="1:4" ht="36" x14ac:dyDescent="0.65">
      <c r="A1" s="201" t="s">
        <v>62</v>
      </c>
      <c r="B1" s="201"/>
      <c r="C1" s="201"/>
      <c r="D1" s="201"/>
    </row>
    <row r="2" spans="1:4" ht="92.25" customHeight="1" x14ac:dyDescent="0.6">
      <c r="A2" s="200" t="s">
        <v>70</v>
      </c>
      <c r="B2" s="200"/>
      <c r="C2" s="200"/>
      <c r="D2" s="200"/>
    </row>
    <row r="3" spans="1:4" ht="186.75" customHeight="1" x14ac:dyDescent="0.6">
      <c r="A3" s="200" t="s">
        <v>67</v>
      </c>
      <c r="B3" s="200"/>
      <c r="C3" s="200"/>
      <c r="D3" s="200"/>
    </row>
    <row r="4" spans="1:4" s="100" customFormat="1" ht="52.5" x14ac:dyDescent="0.2">
      <c r="A4" s="97" t="s">
        <v>54</v>
      </c>
      <c r="B4" s="98" t="s">
        <v>60</v>
      </c>
      <c r="C4" s="99" t="s">
        <v>1</v>
      </c>
      <c r="D4" s="101" t="s">
        <v>63</v>
      </c>
    </row>
    <row r="5" spans="1:4" x14ac:dyDescent="0.6">
      <c r="A5" s="109">
        <v>1</v>
      </c>
      <c r="B5" s="126" t="s">
        <v>104</v>
      </c>
      <c r="C5" s="127" t="s">
        <v>105</v>
      </c>
      <c r="D5" s="111" t="str">
        <f>IF(COUNTIF(เก็บข้อมูลHRD!$B$7:$B$2005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6">
      <c r="A6" s="109">
        <v>2</v>
      </c>
      <c r="B6" s="126" t="s">
        <v>108</v>
      </c>
      <c r="C6" s="127" t="s">
        <v>155</v>
      </c>
      <c r="D6" s="111" t="str">
        <f>IF(COUNTIF(เก็บข้อมูลHRD!$B$7:$B$2005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x14ac:dyDescent="0.6">
      <c r="A7" s="109">
        <v>3</v>
      </c>
      <c r="B7" s="126" t="s">
        <v>156</v>
      </c>
      <c r="C7" s="127" t="s">
        <v>109</v>
      </c>
      <c r="D7" s="111" t="str">
        <f>IF(COUNTIF(เก็บข้อมูลHRD!$B$7:$B$2005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x14ac:dyDescent="0.6">
      <c r="A8" s="109">
        <v>4</v>
      </c>
      <c r="B8" s="126" t="s">
        <v>98</v>
      </c>
      <c r="C8" s="127" t="s">
        <v>82</v>
      </c>
      <c r="D8" s="111" t="str">
        <f>IF(COUNTIF(เก็บข้อมูลHRD!$B$7:$B$2005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x14ac:dyDescent="0.6">
      <c r="A9" s="109">
        <v>5</v>
      </c>
      <c r="B9" s="126" t="s">
        <v>110</v>
      </c>
      <c r="C9" s="127" t="s">
        <v>76</v>
      </c>
      <c r="D9" s="111" t="str">
        <f>IF(COUNTIF(เก็บข้อมูลHRD!$B$7:$B$2005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6">
      <c r="A10" s="109">
        <v>6</v>
      </c>
      <c r="B10" s="126" t="s">
        <v>157</v>
      </c>
      <c r="C10" s="127" t="s">
        <v>76</v>
      </c>
      <c r="D10" s="111" t="str">
        <f>IF(COUNTIF(เก็บข้อมูลHRD!$B$7:$B$2005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6">
      <c r="A11" s="109">
        <v>7</v>
      </c>
      <c r="B11" s="126" t="s">
        <v>148</v>
      </c>
      <c r="C11" s="127" t="s">
        <v>117</v>
      </c>
      <c r="D11" s="111" t="str">
        <f>IF(COUNTIF(เก็บข้อมูลHRD!$B$7:$B$2005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6">
      <c r="A12" s="109">
        <v>8</v>
      </c>
      <c r="B12" s="126" t="s">
        <v>149</v>
      </c>
      <c r="C12" s="127" t="s">
        <v>145</v>
      </c>
      <c r="D12" s="111" t="str">
        <f>IF(COUNTIF(เก็บข้อมูลHRD!$B$7:$B$2005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6">
      <c r="A13" s="109">
        <v>9</v>
      </c>
      <c r="B13" s="126" t="s">
        <v>159</v>
      </c>
      <c r="C13" s="127" t="s">
        <v>87</v>
      </c>
      <c r="D13" s="111" t="str">
        <f>IF(COUNTIF(เก็บข้อมูลHRD!$B$7:$B$2005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x14ac:dyDescent="0.6">
      <c r="A14" s="109">
        <v>10</v>
      </c>
      <c r="B14" s="133" t="s">
        <v>160</v>
      </c>
      <c r="C14" s="80" t="s">
        <v>75</v>
      </c>
      <c r="D14" s="111" t="str">
        <f>IF(COUNTIF(เก็บข้อมูลHRD!$B$7:$B$2005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6">
      <c r="A15" s="109">
        <v>11</v>
      </c>
      <c r="B15" s="133" t="s">
        <v>79</v>
      </c>
      <c r="C15" s="80" t="s">
        <v>80</v>
      </c>
      <c r="D15" s="111" t="str">
        <f>IF(COUNTIF(เก็บข้อมูลHRD!$B$7:$B$2005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x14ac:dyDescent="0.6">
      <c r="A16" s="109">
        <v>12</v>
      </c>
      <c r="B16" s="133" t="s">
        <v>96</v>
      </c>
      <c r="C16" s="80" t="s">
        <v>80</v>
      </c>
      <c r="D16" s="111" t="str">
        <f>IF(COUNTIF(เก็บข้อมูลHRD!$B$7:$B$2005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x14ac:dyDescent="0.6">
      <c r="A17" s="109">
        <v>13</v>
      </c>
      <c r="B17" s="133" t="s">
        <v>97</v>
      </c>
      <c r="C17" s="80" t="s">
        <v>80</v>
      </c>
      <c r="D17" s="111" t="str">
        <f>IF(COUNTIF(เก็บข้อมูลHRD!$B$7:$B$2005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x14ac:dyDescent="0.6">
      <c r="A18" s="109">
        <v>14</v>
      </c>
      <c r="B18" s="133" t="s">
        <v>86</v>
      </c>
      <c r="C18" s="80" t="s">
        <v>84</v>
      </c>
      <c r="D18" s="111" t="str">
        <f>IF(COUNTIF(เก็บข้อมูลHRD!$B$7:$B$2005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x14ac:dyDescent="0.6">
      <c r="A19" s="109">
        <v>15</v>
      </c>
      <c r="B19" s="133" t="s">
        <v>163</v>
      </c>
      <c r="C19" s="80" t="s">
        <v>84</v>
      </c>
      <c r="D19" s="111" t="str">
        <f>IF(COUNTIF(เก็บข้อมูลHRD!$B$7:$B$2005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x14ac:dyDescent="0.6">
      <c r="A20" s="109">
        <v>16</v>
      </c>
      <c r="B20" s="133" t="s">
        <v>95</v>
      </c>
      <c r="C20" s="80" t="s">
        <v>82</v>
      </c>
      <c r="D20" s="111" t="str">
        <f>IF(COUNTIF(เก็บข้อมูลHRD!$B$7:$B$2005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x14ac:dyDescent="0.6">
      <c r="A21" s="109">
        <v>17</v>
      </c>
      <c r="B21" s="133" t="s">
        <v>81</v>
      </c>
      <c r="C21" s="80" t="s">
        <v>82</v>
      </c>
      <c r="D21" s="111" t="str">
        <f>IF(COUNTIF(เก็บข้อมูลHRD!$B$7:$B$2005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x14ac:dyDescent="0.6">
      <c r="A22" s="109">
        <v>18</v>
      </c>
      <c r="B22" s="133" t="s">
        <v>103</v>
      </c>
      <c r="C22" s="80" t="s">
        <v>76</v>
      </c>
      <c r="D22" s="111" t="str">
        <f>IF(COUNTIF(เก็บข้อมูลHRD!$B$7:$B$2005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x14ac:dyDescent="0.6">
      <c r="A23" s="109">
        <v>19</v>
      </c>
      <c r="B23" s="133" t="s">
        <v>112</v>
      </c>
      <c r="C23" s="80" t="s">
        <v>76</v>
      </c>
      <c r="D23" s="111" t="str">
        <f>IF(COUNTIF(เก็บข้อมูลHRD!$B$7:$B$2005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x14ac:dyDescent="0.6">
      <c r="A24" s="109">
        <v>20</v>
      </c>
      <c r="B24" s="133" t="s">
        <v>143</v>
      </c>
      <c r="C24" s="80" t="s">
        <v>76</v>
      </c>
      <c r="D24" s="111" t="str">
        <f>IF(COUNTIF(เก็บข้อมูลHRD!$B$7:$B$2005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x14ac:dyDescent="0.6">
      <c r="A25" s="109">
        <v>21</v>
      </c>
      <c r="B25" s="133" t="s">
        <v>164</v>
      </c>
      <c r="C25" s="80" t="s">
        <v>76</v>
      </c>
      <c r="D25" s="111" t="str">
        <f>IF(COUNTIF(เก็บข้อมูลHRD!$B$7:$B$2005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x14ac:dyDescent="0.6">
      <c r="A26" s="109">
        <v>22</v>
      </c>
      <c r="B26" s="133" t="s">
        <v>165</v>
      </c>
      <c r="C26" s="80" t="s">
        <v>76</v>
      </c>
      <c r="D26" s="111" t="str">
        <f>IF(COUNTIF(เก็บข้อมูลHRD!$B$7:$B$2005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x14ac:dyDescent="0.6">
      <c r="A27" s="109">
        <v>23</v>
      </c>
      <c r="B27" s="133" t="s">
        <v>92</v>
      </c>
      <c r="C27" s="80" t="s">
        <v>87</v>
      </c>
      <c r="D27" s="111" t="str">
        <f>IF(COUNTIF(เก็บข้อมูลHRD!$B$7:$B$2005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x14ac:dyDescent="0.6">
      <c r="A28" s="109">
        <v>24</v>
      </c>
      <c r="B28" s="133" t="s">
        <v>93</v>
      </c>
      <c r="C28" s="80" t="s">
        <v>94</v>
      </c>
      <c r="D28" s="111" t="str">
        <f>IF(COUNTIF(เก็บข้อมูลHRD!$B$7:$B$2005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x14ac:dyDescent="0.6">
      <c r="A29" s="109">
        <v>25</v>
      </c>
      <c r="B29" s="133" t="s">
        <v>74</v>
      </c>
      <c r="C29" s="127" t="s">
        <v>75</v>
      </c>
      <c r="D29" s="111" t="str">
        <f>IF(COUNTIF(เก็บข้อมูลHRD!$B$7:$B$2005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x14ac:dyDescent="0.6">
      <c r="A30" s="109">
        <v>26</v>
      </c>
      <c r="B30" s="133" t="s">
        <v>113</v>
      </c>
      <c r="C30" s="127" t="s">
        <v>75</v>
      </c>
      <c r="D30" s="111" t="str">
        <f>IF(COUNTIF(เก็บข้อมูลHRD!$B$7:$B$2005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 x14ac:dyDescent="0.6">
      <c r="A31" s="109">
        <v>27</v>
      </c>
      <c r="B31" s="133" t="s">
        <v>122</v>
      </c>
      <c r="C31" s="127" t="s">
        <v>80</v>
      </c>
      <c r="D31" s="111" t="str">
        <f>IF(COUNTIF(เก็บข้อมูลHRD!$B$7:$B$2005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 x14ac:dyDescent="0.6">
      <c r="A32" s="109">
        <v>28</v>
      </c>
      <c r="B32" s="133" t="s">
        <v>114</v>
      </c>
      <c r="C32" s="127" t="s">
        <v>84</v>
      </c>
      <c r="D32" s="111" t="str">
        <f>IF(COUNTIF(เก็บข้อมูลHRD!$B$7:$B$2005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 x14ac:dyDescent="0.6">
      <c r="A33" s="109">
        <v>29</v>
      </c>
      <c r="B33" s="133" t="s">
        <v>115</v>
      </c>
      <c r="C33" s="127" t="s">
        <v>76</v>
      </c>
      <c r="D33" s="111" t="str">
        <f>IF(COUNTIF(เก็บข้อมูลHRD!$B$7:$B$2005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 x14ac:dyDescent="0.6">
      <c r="A34" s="109">
        <v>30</v>
      </c>
      <c r="B34" s="133" t="s">
        <v>144</v>
      </c>
      <c r="C34" s="127" t="s">
        <v>84</v>
      </c>
      <c r="D34" s="111" t="str">
        <f>IF(COUNTIF(เก็บข้อมูลHRD!$B$7:$B$2005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 x14ac:dyDescent="0.6">
      <c r="A35" s="109">
        <v>31</v>
      </c>
      <c r="B35" s="133" t="s">
        <v>167</v>
      </c>
      <c r="C35" s="127" t="s">
        <v>84</v>
      </c>
      <c r="D35" s="111" t="str">
        <f>IF(COUNTIF(เก็บข้อมูลHRD!$B$7:$B$2005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 x14ac:dyDescent="0.6">
      <c r="A36" s="109">
        <v>32</v>
      </c>
      <c r="B36" s="133" t="s">
        <v>116</v>
      </c>
      <c r="C36" s="127" t="s">
        <v>117</v>
      </c>
      <c r="D36" s="111" t="str">
        <f>IF(COUNTIF(เก็บข้อมูลHRD!$B$7:$B$2005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 x14ac:dyDescent="0.6">
      <c r="A37" s="109">
        <v>33</v>
      </c>
      <c r="B37" s="134" t="s">
        <v>118</v>
      </c>
      <c r="C37" s="127" t="s">
        <v>117</v>
      </c>
      <c r="D37" s="111" t="str">
        <f>IF(COUNTIF(เก็บข้อมูลHRD!$B$7:$B$2005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 x14ac:dyDescent="0.6">
      <c r="A38" s="109">
        <v>34</v>
      </c>
      <c r="B38" s="126" t="s">
        <v>168</v>
      </c>
      <c r="C38" s="135" t="s">
        <v>101</v>
      </c>
      <c r="D38" s="111" t="str">
        <f>IF(COUNTIF(เก็บข้อมูลHRD!$B$7:$B$2005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 x14ac:dyDescent="0.6">
      <c r="A39" s="109">
        <v>35</v>
      </c>
      <c r="B39" s="126" t="s">
        <v>171</v>
      </c>
      <c r="C39" s="135" t="s">
        <v>101</v>
      </c>
      <c r="D39" s="111" t="str">
        <f>IF(COUNTIF(เก็บข้อมูลHRD!$B$7:$B$2005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 x14ac:dyDescent="0.6">
      <c r="A40" s="109">
        <v>36</v>
      </c>
      <c r="B40" s="126" t="s">
        <v>119</v>
      </c>
      <c r="C40" s="140" t="s">
        <v>102</v>
      </c>
      <c r="D40" s="111" t="str">
        <f>IF(COUNTIF(เก็บข้อมูลHRD!$B$7:$B$2005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 x14ac:dyDescent="0.6">
      <c r="A41" s="109">
        <v>37</v>
      </c>
      <c r="B41" s="126" t="s">
        <v>90</v>
      </c>
      <c r="C41" s="140" t="s">
        <v>77</v>
      </c>
      <c r="D41" s="111" t="str">
        <f>IF(COUNTIF(เก็บข้อมูลHRD!$B$7:$B$2005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 x14ac:dyDescent="0.6">
      <c r="A42" s="109">
        <v>38</v>
      </c>
      <c r="B42" s="126" t="s">
        <v>91</v>
      </c>
      <c r="C42" s="140" t="s">
        <v>77</v>
      </c>
      <c r="D42" s="111" t="str">
        <f>IF(COUNTIF(เก็บข้อมูลHRD!$B$7:$B$2005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 x14ac:dyDescent="0.6">
      <c r="A43" s="109">
        <v>39</v>
      </c>
      <c r="B43" s="126" t="s">
        <v>99</v>
      </c>
      <c r="C43" s="140" t="s">
        <v>77</v>
      </c>
      <c r="D43" s="111" t="str">
        <f>IF(COUNTIF(เก็บข้อมูลHRD!$B$7:$B$2005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 x14ac:dyDescent="0.6">
      <c r="A44" s="109">
        <v>40</v>
      </c>
      <c r="B44" s="126" t="s">
        <v>177</v>
      </c>
      <c r="C44" s="140" t="s">
        <v>117</v>
      </c>
      <c r="D44" s="111" t="str">
        <f>IF(COUNTIF(เก็บข้อมูลHRD!$B$7:$B$2005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 x14ac:dyDescent="0.6">
      <c r="A45" s="109">
        <v>41</v>
      </c>
      <c r="B45" s="126" t="s">
        <v>179</v>
      </c>
      <c r="C45" s="140" t="s">
        <v>77</v>
      </c>
      <c r="D45" s="111" t="str">
        <f>IF(COUNTIF(เก็บข้อมูลHRD!$B$7:$B$2005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 x14ac:dyDescent="0.6">
      <c r="A46" s="109">
        <v>42</v>
      </c>
      <c r="B46" s="126" t="s">
        <v>180</v>
      </c>
      <c r="C46" s="140" t="s">
        <v>77</v>
      </c>
      <c r="D46" s="111" t="str">
        <f>IF(COUNTIF(เก็บข้อมูลHRD!$B$7:$B$2005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 x14ac:dyDescent="0.6">
      <c r="A47" s="109">
        <v>43</v>
      </c>
      <c r="B47" s="141" t="s">
        <v>120</v>
      </c>
      <c r="C47" s="142" t="s">
        <v>75</v>
      </c>
      <c r="D47" s="111" t="str">
        <f>IF(COUNTIF(เก็บข้อมูลHRD!$B$7:$B$2005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 x14ac:dyDescent="0.6">
      <c r="A48" s="109">
        <v>44</v>
      </c>
      <c r="B48" s="141" t="s">
        <v>121</v>
      </c>
      <c r="C48" s="142" t="s">
        <v>75</v>
      </c>
      <c r="D48" s="111" t="str">
        <f>IF(COUNTIF(เก็บข้อมูลHRD!$B$7:$B$2005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4" x14ac:dyDescent="0.6">
      <c r="A49" s="109">
        <v>45</v>
      </c>
      <c r="B49" s="141" t="s">
        <v>183</v>
      </c>
      <c r="C49" s="142" t="s">
        <v>80</v>
      </c>
      <c r="D49" s="111" t="str">
        <f>IF(COUNTIF(เก็บข้อมูลHRD!$B$7:$B$2005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4" x14ac:dyDescent="0.6">
      <c r="A50" s="109">
        <v>46</v>
      </c>
      <c r="B50" s="141" t="s">
        <v>123</v>
      </c>
      <c r="C50" s="142" t="s">
        <v>84</v>
      </c>
      <c r="D50" s="111" t="str">
        <f>IF(COUNTIF(เก็บข้อมูลHRD!$B$7:$B$2005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 x14ac:dyDescent="0.6">
      <c r="A51" s="109">
        <v>47</v>
      </c>
      <c r="B51" s="141" t="s">
        <v>125</v>
      </c>
      <c r="C51" s="142" t="s">
        <v>84</v>
      </c>
      <c r="D51" s="111" t="str">
        <f>IF(COUNTIF(เก็บข้อมูลHRD!$B$7:$B$2005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  <row r="52" spans="1:4" x14ac:dyDescent="0.6">
      <c r="A52" s="109">
        <v>48</v>
      </c>
      <c r="B52" s="133" t="s">
        <v>83</v>
      </c>
      <c r="C52" s="127" t="s">
        <v>84</v>
      </c>
      <c r="D52" s="111" t="str">
        <f>IF(COUNTIF(เก็บข้อมูลHRD!$B$7:$B$2005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3" spans="1:4" x14ac:dyDescent="0.6">
      <c r="A53" s="109">
        <v>49</v>
      </c>
      <c r="B53" s="81" t="s">
        <v>185</v>
      </c>
      <c r="C53" s="127" t="s">
        <v>84</v>
      </c>
      <c r="D53" s="111" t="str">
        <f>IF(COUNTIF(เก็บข้อมูลHRD!$B$7:$B$2005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4" spans="1:4" x14ac:dyDescent="0.6">
      <c r="A54" s="109">
        <v>50</v>
      </c>
      <c r="B54" s="141" t="s">
        <v>126</v>
      </c>
      <c r="C54" s="142" t="s">
        <v>82</v>
      </c>
      <c r="D54" s="111" t="str">
        <f>IF(COUNTIF(เก็บข้อมูลHRD!$B$7:$B$2005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</row>
    <row r="55" spans="1:4" x14ac:dyDescent="0.6">
      <c r="A55" s="109">
        <v>51</v>
      </c>
      <c r="B55" s="141" t="s">
        <v>127</v>
      </c>
      <c r="C55" s="142" t="s">
        <v>82</v>
      </c>
      <c r="D55" s="111" t="str">
        <f>IF(COUNTIF(เก็บข้อมูลHRD!$B$7:$B$2005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6" spans="1:4" x14ac:dyDescent="0.6">
      <c r="A56" s="109">
        <v>52</v>
      </c>
      <c r="B56" s="141" t="s">
        <v>128</v>
      </c>
      <c r="C56" s="142" t="s">
        <v>76</v>
      </c>
      <c r="D56" s="111" t="str">
        <f>IF(COUNTIF(เก็บข้อมูลHRD!$B$7:$B$2005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</row>
    <row r="57" spans="1:4" x14ac:dyDescent="0.6">
      <c r="A57" s="109">
        <v>53</v>
      </c>
      <c r="B57" s="141" t="s">
        <v>129</v>
      </c>
      <c r="C57" s="142" t="s">
        <v>76</v>
      </c>
      <c r="D57" s="111" t="str">
        <f>IF(COUNTIF(เก็บข้อมูลHRD!$B$7:$B$2005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8" spans="1:4" x14ac:dyDescent="0.6">
      <c r="A58" s="109">
        <v>54</v>
      </c>
      <c r="B58" s="81" t="s">
        <v>186</v>
      </c>
      <c r="C58" s="78" t="s">
        <v>76</v>
      </c>
      <c r="D58" s="111" t="str">
        <f>IF(COUNTIF(เก็บข้อมูลHRD!$B$7:$B$2005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59" spans="1:4" x14ac:dyDescent="0.6">
      <c r="A59" s="109">
        <v>55</v>
      </c>
      <c r="B59" s="141" t="s">
        <v>130</v>
      </c>
      <c r="C59" s="142" t="s">
        <v>117</v>
      </c>
      <c r="D59" s="111" t="str">
        <f>IF(COUNTIF(เก็บข้อมูลHRD!$B$7:$B$2005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0" spans="1:4" x14ac:dyDescent="0.6">
      <c r="A60" s="109">
        <v>56</v>
      </c>
      <c r="B60" s="141" t="s">
        <v>131</v>
      </c>
      <c r="C60" s="142" t="s">
        <v>94</v>
      </c>
      <c r="D60" s="111" t="str">
        <f>IF(COUNTIF(เก็บข้อมูลHRD!$B$7:$B$2005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1" spans="1:4" x14ac:dyDescent="0.6">
      <c r="A61" s="109">
        <v>57</v>
      </c>
      <c r="B61" s="133" t="s">
        <v>140</v>
      </c>
      <c r="C61" s="127" t="s">
        <v>75</v>
      </c>
      <c r="D61" s="111" t="str">
        <f>IF(COUNTIF(เก็บข้อมูลHRD!$B$7:$B$2005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</row>
    <row r="62" spans="1:4" x14ac:dyDescent="0.6">
      <c r="A62" s="109">
        <v>58</v>
      </c>
      <c r="B62" s="133" t="s">
        <v>85</v>
      </c>
      <c r="C62" s="127" t="s">
        <v>80</v>
      </c>
      <c r="D62" s="111" t="str">
        <f>IF(COUNTIF(เก็บข้อมูลHRD!$B$7:$B$2005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</row>
    <row r="63" spans="1:4" x14ac:dyDescent="0.6">
      <c r="A63" s="109">
        <v>59</v>
      </c>
      <c r="B63" s="133" t="s">
        <v>124</v>
      </c>
      <c r="C63" s="127" t="s">
        <v>84</v>
      </c>
      <c r="D63" s="111" t="str">
        <f>IF(COUNTIF(เก็บข้อมูลHRD!$B$7:$B$2005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</row>
    <row r="64" spans="1:4" x14ac:dyDescent="0.6">
      <c r="A64" s="109">
        <v>60</v>
      </c>
      <c r="B64" s="133" t="s">
        <v>188</v>
      </c>
      <c r="C64" s="127" t="s">
        <v>76</v>
      </c>
      <c r="D64" s="111" t="str">
        <f>IF(COUNTIF(เก็บข้อมูลHRD!$B$7:$B$2005,B64),"ได้รับการพัฒนาแล้ว",IF(B64="","ป้อนรายชื่อบุคลากรเพิ่ม(ถ้ามี)","ยังไม่ได้รับการพัฒนา"))</f>
        <v>ได้รับการพัฒนาแล้ว</v>
      </c>
    </row>
    <row r="65" spans="1:4" x14ac:dyDescent="0.6">
      <c r="A65" s="109">
        <v>61</v>
      </c>
      <c r="B65" s="133" t="s">
        <v>189</v>
      </c>
      <c r="C65" s="127" t="s">
        <v>80</v>
      </c>
      <c r="D65" s="111" t="str">
        <f>IF(COUNTIF(เก็บข้อมูลHRD!$B$7:$B$2005,B65),"ได้รับการพัฒนาแล้ว",IF(B65="","ป้อนรายชื่อบุคลากรเพิ่ม(ถ้ามี)","ยังไม่ได้รับการพัฒนา"))</f>
        <v>ได้รับการพัฒนาแล้ว</v>
      </c>
    </row>
    <row r="66" spans="1:4" x14ac:dyDescent="0.6">
      <c r="A66" s="109">
        <v>62</v>
      </c>
      <c r="B66" s="133" t="s">
        <v>111</v>
      </c>
      <c r="C66" s="127" t="s">
        <v>117</v>
      </c>
      <c r="D66" s="111" t="str">
        <f>IF(COUNTIF(เก็บข้อมูลHRD!$B$7:$B$2005,B66),"ได้รับการพัฒนาแล้ว",IF(B66="","ป้อนรายชื่อบุคลากรเพิ่ม(ถ้ามี)","ยังไม่ได้รับการพัฒนา"))</f>
        <v>ได้รับการพัฒนาแล้ว</v>
      </c>
    </row>
    <row r="67" spans="1:4" x14ac:dyDescent="0.6">
      <c r="A67" s="109">
        <v>63</v>
      </c>
      <c r="B67" s="133" t="s">
        <v>132</v>
      </c>
      <c r="C67" s="127" t="s">
        <v>117</v>
      </c>
      <c r="D67" s="111" t="str">
        <f>IF(COUNTIF(เก็บข้อมูลHRD!$B$7:$B$2005,B67),"ได้รับการพัฒนาแล้ว",IF(B67="","ป้อนรายชื่อบุคลากรเพิ่ม(ถ้ามี)","ยังไม่ได้รับการพัฒนา"))</f>
        <v>ได้รับการพัฒนาแล้ว</v>
      </c>
    </row>
    <row r="68" spans="1:4" x14ac:dyDescent="0.6">
      <c r="A68" s="109">
        <v>64</v>
      </c>
      <c r="B68" s="133" t="s">
        <v>133</v>
      </c>
      <c r="C68" s="127" t="s">
        <v>94</v>
      </c>
      <c r="D68" s="111" t="str">
        <f>IF(COUNTIF(เก็บข้อมูลHRD!$B$7:$B$2005,B68),"ได้รับการพัฒนาแล้ว",IF(B68="","ป้อนรายชื่อบุคลากรเพิ่ม(ถ้ามี)","ยังไม่ได้รับการพัฒนา"))</f>
        <v>ได้รับการพัฒนาแล้ว</v>
      </c>
    </row>
    <row r="69" spans="1:4" x14ac:dyDescent="0.6">
      <c r="A69" s="109">
        <v>65</v>
      </c>
      <c r="B69" s="110" t="s">
        <v>134</v>
      </c>
      <c r="C69" s="124" t="s">
        <v>75</v>
      </c>
      <c r="D69" s="111" t="str">
        <f>IF(COUNTIF(เก็บข้อมูลHRD!$B$7:$B$2005,B69),"ได้รับการพัฒนาแล้ว",IF(B69="","ป้อนรายชื่อบุคลากรเพิ่ม(ถ้ามี)","ยังไม่ได้รับการพัฒนา"))</f>
        <v>ได้รับการพัฒนาแล้ว</v>
      </c>
    </row>
    <row r="70" spans="1:4" x14ac:dyDescent="0.6">
      <c r="A70" s="109">
        <v>66</v>
      </c>
      <c r="B70" s="123" t="s">
        <v>135</v>
      </c>
      <c r="C70" s="125" t="s">
        <v>80</v>
      </c>
      <c r="D70" s="111" t="str">
        <f>IF(COUNTIF(เก็บข้อมูลHRD!$B$7:$B$2005,B70),"ได้รับการพัฒนาแล้ว",IF(B70="","ป้อนรายชื่อบุคลากรเพิ่ม(ถ้ามี)","ยังไม่ได้รับการพัฒนา"))</f>
        <v>ได้รับการพัฒนาแล้ว</v>
      </c>
    </row>
    <row r="71" spans="1:4" x14ac:dyDescent="0.6">
      <c r="A71" s="109">
        <v>67</v>
      </c>
      <c r="B71" s="123" t="s">
        <v>136</v>
      </c>
      <c r="C71" s="125" t="s">
        <v>82</v>
      </c>
      <c r="D71" s="111" t="str">
        <f>IF(COUNTIF(เก็บข้อมูลHRD!$B$7:$B$2005,B71),"ได้รับการพัฒนาแล้ว",IF(B71="","ป้อนรายชื่อบุคลากรเพิ่ม(ถ้ามี)","ยังไม่ได้รับการพัฒนา"))</f>
        <v>ได้รับการพัฒนาแล้ว</v>
      </c>
    </row>
    <row r="72" spans="1:4" x14ac:dyDescent="0.6">
      <c r="A72" s="109">
        <v>68</v>
      </c>
      <c r="B72" s="122" t="s">
        <v>138</v>
      </c>
      <c r="C72" s="80" t="s">
        <v>89</v>
      </c>
      <c r="D72" s="111" t="str">
        <f>IF(COUNTIF(เก็บข้อมูลHRD!$B$7:$B$2005,B72),"ได้รับการพัฒนาแล้ว",IF(B72="","ป้อนรายชื่อบุคลากรเพิ่ม(ถ้ามี)","ยังไม่ได้รับการพัฒนา"))</f>
        <v>ได้รับการพัฒนาแล้ว</v>
      </c>
    </row>
    <row r="73" spans="1:4" x14ac:dyDescent="0.6">
      <c r="A73" s="109">
        <v>69</v>
      </c>
      <c r="B73" s="123" t="s">
        <v>137</v>
      </c>
      <c r="C73" s="123" t="s">
        <v>89</v>
      </c>
      <c r="D73" s="111" t="str">
        <f>IF(COUNTIF(เก็บข้อมูลHRD!$B$7:$B$2005,B73),"ได้รับการพัฒนาแล้ว",IF(B73="","ป้อนรายชื่อบุคลากรเพิ่ม(ถ้ามี)","ยังไม่ได้รับการพัฒนา"))</f>
        <v>ได้รับการพัฒนาแล้ว</v>
      </c>
    </row>
    <row r="74" spans="1:4" x14ac:dyDescent="0.6">
      <c r="A74" s="109">
        <v>70</v>
      </c>
      <c r="B74" s="110" t="s">
        <v>139</v>
      </c>
      <c r="C74" s="123" t="s">
        <v>89</v>
      </c>
      <c r="D74" s="111" t="str">
        <f>IF(COUNTIF(เก็บข้อมูลHRD!$B$7:$B$2005,B74),"ได้รับการพัฒนาแล้ว",IF(B74="","ป้อนรายชื่อบุคลากรเพิ่ม(ถ้ามี)","ยังไม่ได้รับการพัฒนา"))</f>
        <v>ได้รับการพัฒนาแล้ว</v>
      </c>
    </row>
  </sheetData>
  <sheetProtection selectLockedCells="1"/>
  <autoFilter ref="A4:D4" xr:uid="{00000000-0009-0000-0000-000002000000}"/>
  <mergeCells count="3">
    <mergeCell ref="A3:D3"/>
    <mergeCell ref="A1:D1"/>
    <mergeCell ref="A2:D2"/>
  </mergeCells>
  <phoneticPr fontId="11" type="noConversion"/>
  <conditionalFormatting sqref="D4:D1048576">
    <cfRule type="containsText" dxfId="8" priority="3" operator="containsText" text="ยังไม่ได้รับการพัฒนา">
      <formula>NOT(ISERROR(SEARCH("ยังไม่ได้รับการพัฒนา",D4)))</formula>
    </cfRule>
    <cfRule type="containsText" dxfId="7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6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B5:B74">
    <cfRule type="duplicateValues" dxfId="0" priority="15"/>
    <cfRule type="duplicateValues" dxfId="1" priority="1"/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2022-09-19T08:51:43Z</cp:lastPrinted>
  <dcterms:created xsi:type="dcterms:W3CDTF">2019-10-21T02:57:05Z</dcterms:created>
  <dcterms:modified xsi:type="dcterms:W3CDTF">2022-09-21T06:51:46Z</dcterms:modified>
</cp:coreProperties>
</file>